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hong TB-DA\Sua chua thiet bi\Nam 2025\TTNCYS- chi Quynh\CV chao gia bao tri TB\"/>
    </mc:Choice>
  </mc:AlternateContent>
  <bookViews>
    <workbookView xWindow="0" yWindow="0" windowWidth="28800" windowHeight="12435"/>
  </bookViews>
  <sheets>
    <sheet name="02. Dự toán chi tiết" sheetId="7" r:id="rId1"/>
    <sheet name="Sheet1" sheetId="1" state="hidden" r:id="rId2"/>
  </sheets>
  <definedNames>
    <definedName name="_xlnm._FilterDatabase" localSheetId="0" hidden="1">'02. Dự toán chi tiết'!$A$8:$O$142</definedName>
    <definedName name="_xlnm._FilterDatabase" localSheetId="1" hidden="1">Sheet1!$A$6:$R$133</definedName>
    <definedName name="_xlnm.Print_Titles" localSheetId="0">'02. Dự toán chi tiết'!$8:$8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0" i="7" l="1"/>
  <c r="M135" i="7"/>
  <c r="M133" i="7"/>
  <c r="M130" i="7"/>
  <c r="M128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1" i="7"/>
  <c r="M110" i="7"/>
  <c r="M109" i="7"/>
  <c r="M108" i="7"/>
  <c r="M106" i="7"/>
  <c r="M104" i="7"/>
  <c r="M103" i="7"/>
  <c r="M102" i="7"/>
  <c r="M101" i="7"/>
  <c r="M100" i="7"/>
  <c r="M99" i="7"/>
  <c r="M98" i="7"/>
  <c r="M92" i="7"/>
  <c r="M91" i="7"/>
  <c r="M90" i="7"/>
  <c r="M89" i="7"/>
  <c r="M88" i="7"/>
  <c r="M87" i="7"/>
  <c r="M86" i="7"/>
  <c r="M84" i="7"/>
  <c r="M82" i="7"/>
  <c r="M80" i="7"/>
  <c r="M79" i="7"/>
  <c r="M78" i="7"/>
  <c r="M77" i="7"/>
  <c r="M76" i="7"/>
  <c r="M75" i="7"/>
  <c r="M74" i="7"/>
  <c r="M73" i="7"/>
  <c r="M72" i="7"/>
  <c r="M70" i="7"/>
  <c r="M69" i="7"/>
  <c r="M68" i="7"/>
  <c r="M67" i="7"/>
  <c r="M66" i="7"/>
  <c r="M65" i="7"/>
  <c r="M64" i="7"/>
  <c r="M63" i="7"/>
  <c r="M62" i="7"/>
  <c r="M60" i="7"/>
  <c r="M59" i="7"/>
  <c r="M58" i="7"/>
  <c r="M57" i="7"/>
  <c r="M56" i="7"/>
  <c r="M55" i="7"/>
  <c r="M54" i="7"/>
  <c r="M53" i="7"/>
  <c r="M52" i="7"/>
  <c r="M51" i="7"/>
  <c r="M49" i="7"/>
  <c r="M47" i="7"/>
  <c r="M46" i="7"/>
  <c r="M44" i="7"/>
  <c r="M43" i="7"/>
  <c r="M42" i="7"/>
  <c r="M40" i="7"/>
  <c r="M38" i="7"/>
  <c r="M36" i="7"/>
  <c r="M35" i="7"/>
  <c r="M31" i="7"/>
  <c r="M29" i="7"/>
  <c r="M27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K142" i="7"/>
</calcChain>
</file>

<file path=xl/sharedStrings.xml><?xml version="1.0" encoding="utf-8"?>
<sst xmlns="http://schemas.openxmlformats.org/spreadsheetml/2006/main" count="2069" uniqueCount="695">
  <si>
    <t>Bảng Danh Mục Thiết Bị Dự Toán Năm 2025</t>
  </si>
  <si>
    <t>STT</t>
  </si>
  <si>
    <t>Tên danh mục</t>
  </si>
  <si>
    <t>Đơn vị tính</t>
  </si>
  <si>
    <t>Quy cách</t>
  </si>
  <si>
    <t>Tính năng kỹ thuật/Cấu hình</t>
  </si>
  <si>
    <t>Số lượng đã xuất mua năm 2025</t>
  </si>
  <si>
    <t>Số lượng đã xuất mua tập trung năm 2025</t>
  </si>
  <si>
    <t>Thời gian cần sử dụng (Tháng/2025)</t>
  </si>
  <si>
    <t>11.2</t>
  </si>
  <si>
    <t>cái</t>
  </si>
  <si>
    <t>Tháng 11/2025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</si>
  <si>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</si>
  <si>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</si>
  <si>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</si>
  <si>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</si>
  <si>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</si>
  <si>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</si>
  <si>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</si>
  <si>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</si>
  <si>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</si>
  <si>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</si>
  <si>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</si>
  <si>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</si>
  <si>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</si>
  <si>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</si>
  <si>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</si>
  <si>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</si>
  <si>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</si>
  <si>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Nồi hấp tiệt trùng</t>
  </si>
  <si>
    <t>11.20</t>
  </si>
  <si>
    <t>Máy đo độ loãng xương Hologic</t>
  </si>
  <si>
    <t>Tháng 12/2025</t>
  </si>
  <si>
    <t>12.1</t>
  </si>
  <si>
    <t>Máy ly trích DNA/RNA</t>
  </si>
  <si>
    <t>Tháng 10 đến Tháng 12/2025</t>
  </si>
  <si>
    <t>DV DV-TTNCYS P.TBDA đã chung số 12</t>
  </si>
  <si>
    <t>12.2</t>
  </si>
  <si>
    <t>Máy xét nghiệm Sinh hóa - Miễn dịch tích hợp</t>
  </si>
  <si>
    <t>12.3</t>
  </si>
  <si>
    <t>Hệ thống nhuộm hóa mô miễn dịch (IHC), lai tại chỗ (ISH), miễn dịch huỳnh quang (IF) và nhuộm lai tại chỗ kỹ thuật FISH</t>
  </si>
  <si>
    <t>12.4</t>
  </si>
  <si>
    <t>Máy lai phân tử trên mẫu mô (Tên khác: Hệ thống biến nhiệt và lai tiêu bản ThermoBrite)</t>
  </si>
  <si>
    <t>12.5</t>
  </si>
  <si>
    <t>12.6</t>
  </si>
  <si>
    <t>Hệ thống kính hiển vi huỳnh quang và phân tích kết quả lai huỳnh quang tại chỗ (FISH) (Tên khác: Hệ thống kính hiển vi chụp và phân tích kết quả tự động Duet Allegro Plus)</t>
  </si>
  <si>
    <t>12.7</t>
  </si>
  <si>
    <t>Hệ thống xét nghiệm real-time PCR tự động</t>
  </si>
  <si>
    <t>12.8</t>
  </si>
  <si>
    <t>12.9</t>
  </si>
  <si>
    <t>Máy ly tâm ống nhỏ</t>
  </si>
  <si>
    <t>Tháng 10 đến Tháng 11/2025</t>
  </si>
  <si>
    <t>12.10</t>
  </si>
  <si>
    <t>Tủ mát đựng hóa chất, sinh phẩm (Tên khác: Tủ mát đựng hóa chất, sinh phẩm, nhiệt độ +4oC đến +16oC, 344 lít)</t>
  </si>
  <si>
    <t>12.11</t>
  </si>
  <si>
    <t>Tủ lạnh trữ mẫu -20oC (Tên khác: Tủ lạnh trữ mẫu -9oC đến -35oC, thể tích 856 L)</t>
  </si>
  <si>
    <t>12.12</t>
  </si>
  <si>
    <t>Tủ an toàn sinh học cấp 2</t>
  </si>
  <si>
    <t>12.13</t>
  </si>
  <si>
    <t>Máy ly tâm thường nhỏ</t>
  </si>
  <si>
    <t>12.14</t>
  </si>
  <si>
    <t>Máy hút dịch chân không</t>
  </si>
  <si>
    <t>12.15</t>
  </si>
  <si>
    <t>12.16</t>
  </si>
  <si>
    <t>12.17</t>
  </si>
  <si>
    <t>Tủ lạnh âm sâu -80oC</t>
  </si>
  <si>
    <t>12.18</t>
  </si>
  <si>
    <t>Nồi hấp tiệt trùng loại đứng</t>
  </si>
  <si>
    <t>DV VS.KS - TTNCYS P.TBDA đã chung số 12</t>
  </si>
  <si>
    <t>12.19</t>
  </si>
  <si>
    <t>Máy đo pH/mV để bàn</t>
  </si>
  <si>
    <t>Hệ thống</t>
  </si>
  <si>
    <t>12.20</t>
  </si>
  <si>
    <t>Cân kỹ thuật 2 số</t>
  </si>
  <si>
    <t>12.21</t>
  </si>
  <si>
    <t>12.22</t>
  </si>
  <si>
    <t>Tủ sấy</t>
  </si>
  <si>
    <t>12.23</t>
  </si>
  <si>
    <t>Hệ thống định danh vi khuẩn tự động</t>
  </si>
  <si>
    <t>12.24</t>
  </si>
  <si>
    <t>Tủ cấy dòng khí ngang (tủ cấy vi sinh)</t>
  </si>
  <si>
    <t>Tủ</t>
  </si>
  <si>
    <t>12.25</t>
  </si>
  <si>
    <t>Máy hấp tiệt trùng</t>
  </si>
  <si>
    <t>Máy</t>
  </si>
  <si>
    <t>12.26</t>
  </si>
  <si>
    <t>Máy rửa dụng cụ thí nghiệm</t>
  </si>
  <si>
    <t>12.27</t>
  </si>
  <si>
    <t>12.28</t>
  </si>
  <si>
    <t>Kính hiển vi quang học có camera</t>
  </si>
  <si>
    <t>12.29</t>
  </si>
  <si>
    <t>Tủ ấm</t>
  </si>
  <si>
    <t>12.30</t>
  </si>
  <si>
    <t>Tủ ấm lắc</t>
  </si>
  <si>
    <t>12.31</t>
  </si>
  <si>
    <t>Đèn</t>
  </si>
  <si>
    <t>12.32</t>
  </si>
  <si>
    <t>12.33</t>
  </si>
  <si>
    <t>Máy nghiền mô</t>
  </si>
  <si>
    <t>12.34</t>
  </si>
  <si>
    <t>12.35</t>
  </si>
  <si>
    <t>Máy đọc quang phổ đa nhiệt giếng đọc nồng độ tự động công suất cao</t>
  </si>
  <si>
    <t>12.36</t>
  </si>
  <si>
    <t>Tủ hút khí độc sử dụng màng lọc</t>
  </si>
  <si>
    <t>12.37</t>
  </si>
  <si>
    <t>Máy Ly tâm nhỏ (spindown)</t>
  </si>
  <si>
    <t>12.38</t>
  </si>
  <si>
    <t>Máy lắc Vortex</t>
  </si>
  <si>
    <t>12.39</t>
  </si>
  <si>
    <t>12.40</t>
  </si>
  <si>
    <t>12.41</t>
  </si>
  <si>
    <t>Tủ âm -80oC, thể tích &gt; 330 lít</t>
  </si>
  <si>
    <t>12.42</t>
  </si>
  <si>
    <t>12.43</t>
  </si>
  <si>
    <t>12.44</t>
  </si>
  <si>
    <t>12.45</t>
  </si>
  <si>
    <t>Bể điều nhiệt</t>
  </si>
  <si>
    <t>12.46</t>
  </si>
  <si>
    <t>12.47</t>
  </si>
  <si>
    <t>12.48</t>
  </si>
  <si>
    <t>12.49</t>
  </si>
  <si>
    <t>Máy lắc đa năng bập bênh</t>
  </si>
  <si>
    <t>12.50</t>
  </si>
  <si>
    <t>Tủ mát đựng hóa chất, sinh phẩm</t>
  </si>
  <si>
    <t>12.51</t>
  </si>
  <si>
    <t>Máy ly tâm nhỏ (spindown)</t>
  </si>
  <si>
    <t>12.52</t>
  </si>
  <si>
    <t>12.53</t>
  </si>
  <si>
    <t>Thiết bị</t>
  </si>
  <si>
    <t>DV TB.M - TTNCYS P.TBDA đã chung số 12</t>
  </si>
  <si>
    <t>12.54</t>
  </si>
  <si>
    <t>12.55</t>
  </si>
  <si>
    <t>12.56</t>
  </si>
  <si>
    <t>Kính hiển vi confocal huỳnh quang có camera</t>
  </si>
  <si>
    <t>12.57</t>
  </si>
  <si>
    <t>Kính hiển vi soi ngược có camera để quan sát các tế bào nuôi cấy</t>
  </si>
  <si>
    <t>12.58</t>
  </si>
  <si>
    <t>12.59</t>
  </si>
  <si>
    <t>12.60</t>
  </si>
  <si>
    <t>Tủ ấm CO2 nuôi tế bào nhỏ</t>
  </si>
  <si>
    <t>12.61</t>
  </si>
  <si>
    <t>Máy biến nạp gen tế bào động vật</t>
  </si>
  <si>
    <t>12.62</t>
  </si>
  <si>
    <t>Tủ an toàn sinh học cấp II</t>
  </si>
  <si>
    <t>12.63</t>
  </si>
  <si>
    <t>Máy ly tâm lạnh nhỏ</t>
  </si>
  <si>
    <t>12.64</t>
  </si>
  <si>
    <t>12.65</t>
  </si>
  <si>
    <t>Máy nhuộm tiêu bản tự động, có sấy khô</t>
  </si>
  <si>
    <t>12.66</t>
  </si>
  <si>
    <t>12.67</t>
  </si>
  <si>
    <t>Máy cắt mô</t>
  </si>
  <si>
    <t>12.68</t>
  </si>
  <si>
    <t>Tủ mát đựng hóa chất sinh phẩm (Tên khác: Tủ mát đựng hóa chất sinh phẩm nhiệt độ +3oC đến +16oC, 344 lít)</t>
  </si>
  <si>
    <t>12.69</t>
  </si>
  <si>
    <t>12.70</t>
  </si>
  <si>
    <t>Bể điều nhiệt để bàn</t>
  </si>
  <si>
    <t>12.71</t>
  </si>
  <si>
    <t>12.72</t>
  </si>
  <si>
    <t>12.73</t>
  </si>
  <si>
    <t>12.74</t>
  </si>
  <si>
    <t>12.75</t>
  </si>
  <si>
    <t>12.76</t>
  </si>
  <si>
    <t>Bình trữ tế bào trong nitơ lỏng</t>
  </si>
  <si>
    <t>12.77</t>
  </si>
  <si>
    <t>Bình đựng nitrogen lỏng</t>
  </si>
  <si>
    <t>12.78</t>
  </si>
  <si>
    <t>Hệ thống máy đo đếm và phân tích tế bào</t>
  </si>
  <si>
    <t>12.79</t>
  </si>
  <si>
    <t>12.80</t>
  </si>
  <si>
    <t>Hệ thống vi thao tác cho kỹ thuật tiêm tinh trùng vào bào tương trứng (ICSI)</t>
  </si>
  <si>
    <t>12.81</t>
  </si>
  <si>
    <t>Hệ thống hạ lạnh theo chương trình</t>
  </si>
  <si>
    <t>12.82</t>
  </si>
  <si>
    <t>Tủ nuôi cấy chuyên dụng cho kỹ thuật thụ tinh trong ống nghiệm (IVF)</t>
  </si>
  <si>
    <t>12.83</t>
  </si>
  <si>
    <t>12.84</t>
  </si>
  <si>
    <t>12.85</t>
  </si>
  <si>
    <t>12.86</t>
  </si>
  <si>
    <t>12.87</t>
  </si>
  <si>
    <t>Máy lắc đa năng trộn vòng</t>
  </si>
  <si>
    <t>12.88</t>
  </si>
  <si>
    <t>Tủ mát đựng hóa chất, sinh phẩm (Tên khác: Tủ mát đựng hóa chất, sinh phẩm, nhiệt độ +3oC đến +16oC, 344 lít)</t>
  </si>
  <si>
    <t>12.89</t>
  </si>
  <si>
    <t>Tủ lạnh trữ mẫu -20oC (Tủ lạnh trữ mẫu -9oC đến -35oC. thể tích 855 lít)</t>
  </si>
  <si>
    <t>12.90</t>
  </si>
  <si>
    <t>12.91</t>
  </si>
  <si>
    <t>12.92</t>
  </si>
  <si>
    <t>12.93</t>
  </si>
  <si>
    <t>DV CXK.CFI - TTNCYS P.TBDA đã chung số 12</t>
  </si>
  <si>
    <t>12.94</t>
  </si>
  <si>
    <t>Hệ thống giải trình tự gen theo phương pháp Sanger ABI 3500</t>
  </si>
  <si>
    <t>DV PT - TTNCYS P.TBDA đã chung số 12</t>
  </si>
  <si>
    <t>12.95</t>
  </si>
  <si>
    <t>12.96</t>
  </si>
  <si>
    <t>Máy Realtime PCR QuantStudio 5</t>
  </si>
  <si>
    <t>Hãng: ThermoFisher</t>
  </si>
  <si>
    <t>12.97</t>
  </si>
  <si>
    <t>Hệ thống Realtime PCR công suất lớn Quantstudio 12 Flex</t>
  </si>
  <si>
    <t>12.98</t>
  </si>
  <si>
    <t>Hệ thống sắc ký lỏng ghép khối phổ độ phân giải cao thời gian bay TripleTOF</t>
  </si>
  <si>
    <t>12.99</t>
  </si>
  <si>
    <t>Hệ thống Sắc ký lỏng ghép đôi khối phổ 3 lần tứ cực</t>
  </si>
  <si>
    <t>Hãng: Beckman Coulter</t>
  </si>
  <si>
    <t>Hãng: GE Healthcare</t>
  </si>
  <si>
    <t>Hệ thống giải trình tự gen thế hệ mới</t>
  </si>
  <si>
    <t>Hệ thống lọc nước siêu sạch Ariumn Comfort II</t>
  </si>
  <si>
    <t>Hệ thống đọc chip DNA microarray</t>
  </si>
  <si>
    <t>Hãng: Molecular Devices</t>
  </si>
  <si>
    <t>Hiệu chuẩn</t>
  </si>
  <si>
    <t>Bảo trì, bảo dưỡng</t>
  </si>
  <si>
    <t>11.1</t>
  </si>
  <si>
    <t>Micropipet đơn kênh (thể tích: 0.5 - 10µl)</t>
  </si>
  <si>
    <t>Model: Reference 2
Hãng: Eppendorf
Serial number: N322041</t>
  </si>
  <si>
    <t>Số lượng trong dự toán năm 2025</t>
  </si>
  <si>
    <t>Số lượng còn lại trong dự toán năm 2025</t>
  </si>
  <si>
    <t>STT trong DM đính kèm QD 1924</t>
  </si>
  <si>
    <t xml:space="preserve">Ghi chú </t>
  </si>
  <si>
    <t>DV DV-TTNCYS</t>
  </si>
  <si>
    <t>P.TBDA đã chung số 11</t>
  </si>
  <si>
    <t>Micropipet đơn kênh (thể tích: 2 - 10µl)</t>
  </si>
  <si>
    <t>Micropipet đơn kênh (thể tích: 2 - 20µl)</t>
  </si>
  <si>
    <t>Micropipet đơn kênh (thể tích: 20 - 200µl)</t>
  </si>
  <si>
    <t>Micropipet đơn kênh (thể tích: 100 - 1000µl)</t>
  </si>
  <si>
    <t>Micropipette điện tử 8 kênh (thể tích: 50 - 1200µl)</t>
  </si>
  <si>
    <t>Micropipette điện tử 1 kênh (thể tích: 15 - 300µl)</t>
  </si>
  <si>
    <t>Model: Reference 2; 
Hãng: Eppendorf; 
Serial number: N322651</t>
  </si>
  <si>
    <t>Model: Reference 4; 
Hãng: Eppendorf; 
Serial number: N321561</t>
  </si>
  <si>
    <t>Model: Reference 2; 
Hãng: Eppendorf; 
Serial number: N323761</t>
  </si>
  <si>
    <t>Model: Reference 2; 
Hãng: Eppendorf; 
Serial number: K104621</t>
  </si>
  <si>
    <t>Model: Reference 2; 
Hãng: Eppendorf; 
Serial number: K103741</t>
  </si>
  <si>
    <t>Model: Reference 2; 
Hãng: Eppendorf; 
Serial number: K101031</t>
  </si>
  <si>
    <t>Model: Reference 2; 
Hãng: Eppendorf; 
Serial number: K108931</t>
  </si>
  <si>
    <t>Model: Reference 2; 
Hãng: Eppendorf; 
Serial number: K108601</t>
  </si>
  <si>
    <t>Model: Reference 2; 
Hãng: Eppendorf; 
Serial number: K108711</t>
  </si>
  <si>
    <t>Model: Reference 2; 
Hãng: Eppendorf; 
Serial number: K107251</t>
  </si>
  <si>
    <t>Model: Reference 2; 
Hãng: Eppendorf; 
Serial number: M377751</t>
  </si>
  <si>
    <t>Model: Reference 2; 
Hãng: Eppendorf; 
Serial number: M377811</t>
  </si>
  <si>
    <t>Model: Reference 2; 
Hãng: Eppendorf; 
Serial number: M378221</t>
  </si>
  <si>
    <t>Model: Reference 2; 
Hãng: Eppendorf; 
Serial number: M378261</t>
  </si>
  <si>
    <t>Model: Reference 2; 
Hãng: Eppendorf; 
Serial number: K307051</t>
  </si>
  <si>
    <t>Model: Reference 2; 
Hãng: Eppendorf; 
Serial number: M481051</t>
  </si>
  <si>
    <t>Model: HV55L; 
Hãng: Hirayama; 
Serial number: 30420012219</t>
  </si>
  <si>
    <t>Bảo trì bảo dưỡng thiết bị, mô hình, công cụ, dụng cụ chuyên dụng</t>
  </si>
  <si>
    <t>Model: Cobas® 6000; 
Hãng: Hitachi/Roche Diagnostics; 
Serial number: c501:19C1-09; e601:31 E5-02; core: B9A8-07</t>
  </si>
  <si>
    <t>Model: Reference 2; 
Hãng: Eppendorf; 
Serial number: K105531</t>
  </si>
  <si>
    <t>Model: Vectra 3 (CLSS776E); 
Hãng: Perkin Elmer; 
Serial number: V-T191N9146</t>
  </si>
  <si>
    <t>Model: Cobas® 4800; 
Hãng: Roche; 
Serial number: x4801332D 2480154370</t>
  </si>
  <si>
    <t>Hãng: Hitachi/Roche Diagnostics; 
Serial number: TPN.100EC01-322</t>
  </si>
  <si>
    <t>Model: MiniSpin; 
Hãng: Eppendorf; 
Xuất xứ: Mỹ; 
Serial number: 1452K504891</t>
  </si>
  <si>
    <t>Model: Lkexv3910; 
Hãng: Liebherr; 
Serial number: 851152552</t>
  </si>
  <si>
    <t>Model: INT-1400; 
Hãng: Kewaunee; 
Serial number: 30</t>
  </si>
  <si>
    <t>Model: 5425; 
Hãng: Eppendorf; 
Serial number: 540510613342</t>
  </si>
  <si>
    <t>Model: VACUSAFE; 
Hãng: Integra Biosciences; 
Serial number: 191221</t>
  </si>
  <si>
    <t>Model: 3025; 
Hãng sản xuất: GFL (LAUDA); 
Serial number: 1903536</t>
  </si>
  <si>
    <t>x</t>
  </si>
  <si>
    <t>Model</t>
  </si>
  <si>
    <t>Hãng</t>
  </si>
  <si>
    <t>Eppendorf</t>
  </si>
  <si>
    <t>Hirayama</t>
  </si>
  <si>
    <t>Hologic</t>
  </si>
  <si>
    <t>Perkin Elmer</t>
  </si>
  <si>
    <t>Roche</t>
  </si>
  <si>
    <t>Leica</t>
  </si>
  <si>
    <t>Liebherr</t>
  </si>
  <si>
    <t>Kewaunee</t>
  </si>
  <si>
    <t>Integra Biosciences</t>
  </si>
  <si>
    <t>GFL (LAUDA)</t>
  </si>
  <si>
    <t>PHCbi</t>
  </si>
  <si>
    <t>Mettler Toledo</t>
  </si>
  <si>
    <t>Labconco</t>
  </si>
  <si>
    <t>Thermo</t>
  </si>
  <si>
    <t>Đơn vị phân phối tại VN</t>
  </si>
  <si>
    <t>BCE</t>
  </si>
  <si>
    <t>Roche Việt Nam</t>
  </si>
  <si>
    <t xml:space="preserve"> Biomerieux</t>
  </si>
  <si>
    <t>DKSH</t>
  </si>
  <si>
    <t>Lanpher / Getinge group</t>
  </si>
  <si>
    <t>Nikon</t>
  </si>
  <si>
    <t>Memmert</t>
  </si>
  <si>
    <t>WLD</t>
  </si>
  <si>
    <t>Biomerieux</t>
  </si>
  <si>
    <t>ESCO</t>
  </si>
  <si>
    <t>Dragon</t>
  </si>
  <si>
    <t>Dhub Scientific</t>
  </si>
  <si>
    <t>Analytik</t>
  </si>
  <si>
    <t>LEEC</t>
  </si>
  <si>
    <t>MVE</t>
  </si>
  <si>
    <t>Beckman Coulter</t>
  </si>
  <si>
    <t>Applied Biosystems</t>
  </si>
  <si>
    <t>Lonza</t>
  </si>
  <si>
    <t>Sakura Finetek</t>
  </si>
  <si>
    <t>Microm</t>
  </si>
  <si>
    <t>Miltenyi Biotec</t>
  </si>
  <si>
    <t>Grant Instruments</t>
  </si>
  <si>
    <t>Chart</t>
  </si>
  <si>
    <t>Planer</t>
  </si>
  <si>
    <t>Eyermed</t>
  </si>
  <si>
    <t>Esco</t>
  </si>
  <si>
    <t>ThermoFisher</t>
  </si>
  <si>
    <t>Sciex</t>
  </si>
  <si>
    <t>GE Healthcare</t>
  </si>
  <si>
    <t>Illumina</t>
  </si>
  <si>
    <t>Nanostring</t>
  </si>
  <si>
    <t>Sartorius</t>
  </si>
  <si>
    <t>Molecular Devices</t>
  </si>
  <si>
    <t>Thăng Long</t>
  </si>
  <si>
    <t>Việt Khoa</t>
  </si>
  <si>
    <t>Reference 2</t>
  </si>
  <si>
    <t>Tên đơn vị</t>
  </si>
  <si>
    <t>Địa chỉ</t>
  </si>
  <si>
    <t>Người phụ trách</t>
  </si>
  <si>
    <t>HN - HCM</t>
  </si>
  <si>
    <t>HV55L</t>
  </si>
  <si>
    <t>EpMotion 5075</t>
  </si>
  <si>
    <t>Cobas® 6000</t>
  </si>
  <si>
    <t>Cobas® 4800</t>
  </si>
  <si>
    <t>Horizon W</t>
  </si>
  <si>
    <t>MiniSpin</t>
  </si>
  <si>
    <t>S500-24</t>
  </si>
  <si>
    <t>Model: S500-24; 
Hãng sản xuất: Leica Biosystems Richmond
Hãng phân phối: Abbott Molecular; 
Serial number: 191321227</t>
  </si>
  <si>
    <r>
      <t xml:space="preserve">Model: </t>
    </r>
    <r>
      <rPr>
        <b/>
        <sz val="12"/>
        <color theme="1"/>
        <rFont val="Times New Roman"/>
        <family val="1"/>
      </rPr>
      <t>epMotion 5075</t>
    </r>
    <r>
      <rPr>
        <sz val="12"/>
        <color theme="1"/>
        <rFont val="Times New Roman"/>
        <family val="1"/>
      </rPr>
      <t xml:space="preserve">; 
Hãng: </t>
    </r>
    <r>
      <rPr>
        <b/>
        <sz val="12"/>
        <color theme="1"/>
        <rFont val="Times New Roman"/>
        <family val="1"/>
      </rPr>
      <t>Eppendorf</t>
    </r>
    <r>
      <rPr>
        <sz val="12"/>
        <color theme="1"/>
        <rFont val="Times New Roman"/>
        <family val="1"/>
      </rPr>
      <t xml:space="preserve">; 
Serial number: </t>
    </r>
    <r>
      <rPr>
        <b/>
        <sz val="12"/>
        <color theme="1"/>
        <rFont val="Times New Roman"/>
        <family val="1"/>
      </rPr>
      <t>5075IP505103</t>
    </r>
  </si>
  <si>
    <r>
      <t xml:space="preserve">Model: </t>
    </r>
    <r>
      <rPr>
        <b/>
        <sz val="12"/>
        <color theme="1"/>
        <rFont val="Times New Roman"/>
        <family val="1"/>
      </rPr>
      <t xml:space="preserve">Bond RXm </t>
    </r>
    <r>
      <rPr>
        <sz val="12"/>
        <color theme="1"/>
        <rFont val="Times New Roman"/>
        <family val="1"/>
      </rPr>
      <t xml:space="preserve">
Hãng: Leica Biosystems Melbourne; 
Serial number: </t>
    </r>
    <r>
      <rPr>
        <b/>
        <sz val="12"/>
        <color theme="1"/>
        <rFont val="Times New Roman"/>
        <family val="1"/>
      </rPr>
      <t>M494116</t>
    </r>
  </si>
  <si>
    <t>Vectra 3</t>
  </si>
  <si>
    <t>INT-1400</t>
  </si>
  <si>
    <t>Bond RXm</t>
  </si>
  <si>
    <t>Duet Allegro Plus</t>
  </si>
  <si>
    <t>Model: Duet Allegro Plus; 
Hãng sản xuất: Bioview; 
Hãng phân phối: Abbott Molecular; 
Serial number: 1K489161</t>
  </si>
  <si>
    <t>Bioview /  Abbott</t>
  </si>
  <si>
    <t>VACUSAFE</t>
  </si>
  <si>
    <t>HV-85</t>
  </si>
  <si>
    <t>HV-110</t>
  </si>
  <si>
    <t>SevenCompact pH/Ion</t>
  </si>
  <si>
    <t>OGS 100 Heratherm</t>
  </si>
  <si>
    <t>Vitek MS</t>
  </si>
  <si>
    <t>Purifier Horizontal Clean Bench</t>
  </si>
  <si>
    <t xml:space="preserve"> Lkexv3910</t>
  </si>
  <si>
    <t>Ultimo 1600LXP</t>
  </si>
  <si>
    <t>Eclipse Ci-E</t>
  </si>
  <si>
    <t>LGPv 8420</t>
  </si>
  <si>
    <t>Model: LGPv 8420; 
Hãng: Liebherr; 
Serial number: 851066279</t>
  </si>
  <si>
    <t>IF 260</t>
  </si>
  <si>
    <t>Model: HV-85; 
Hãng: Hirayama; 
Serial number: 30420012219</t>
  </si>
  <si>
    <t>Model: MDF-C8V1; 
Hãng: PHCbi (PHC Corporation); 
Serial number: 19020041</t>
  </si>
  <si>
    <t xml:space="preserve"> MDF-C8V1</t>
  </si>
  <si>
    <t>Model: HV-110; 
Hãng: Hirayama; 
Xuất xứ: Nhật Bản</t>
  </si>
  <si>
    <t>Model: SevenCompact pH/Ion; 
Hãng: Mettler Toledo; 
Xuất xứ: Thụy Sĩ (Hungary)</t>
  </si>
  <si>
    <t>Model: MS1602TS (MS1602TS/00); 
Hãng sản xuất: Mettler Toledo; 
Xuất xứ: Trung Quốc</t>
  </si>
  <si>
    <t>MS1602TS</t>
  </si>
  <si>
    <t>WaterPro RO</t>
  </si>
  <si>
    <t>Model: WaterPro RO Wall Mount - WaterPro PS
Hãng: Labconco
Xuất xứ: Mỹ</t>
  </si>
  <si>
    <t>Model: OGS 100 Heratherm; 
Hãng: Thermo Electron LED GmbH (thuộc tập đoàn Thermo Fisher Scientific); 
Xuất xứ: Đức</t>
  </si>
  <si>
    <t>Model: Vitek MS; 
Hãng: Biomerieux; 
Xuất xứ: Pháp</t>
  </si>
  <si>
    <t>Model: Purifier Horizontal Clean Bench; 
Hãng: Labconco (Mỹ); 
Xuất xứ: Mỹ</t>
  </si>
  <si>
    <t>Model: Ultimo 1600LXP; 
Hãng sản xuất: Lanpher/Getinge group; 
Xuất xứ: Pháp</t>
  </si>
  <si>
    <t>Model: VACUSAFE; 
Hãng: Integra Biosciences; 
Xuất xứ: Thụy Sĩ</t>
  </si>
  <si>
    <t>Model: Eclipse Ci-E; 
Hãng sản xuất: Nikon - Nhật Bản; 
Nước gắn xuất: Máy chính: Trung Quốc; Phụ kiện: Nhật Bản = Trung Quốc</t>
  </si>
  <si>
    <t>Model: IF 260; 
Hãng sản xuất: Memmert; 
Xuất xứ: Đức</t>
  </si>
  <si>
    <t>Model: 3031; 
Hãng sản xuất: GFL (LAUDA); 
Xuất xứ: Đức</t>
  </si>
  <si>
    <t>Model: Sterimac Smart; 
Hãng sản xuất: WLD; 
Xuất xứ: Đức</t>
  </si>
  <si>
    <t>Model: Bact/Alert Virtuo; 
Hãng: Biomerieux; 
Xuất xứ: Mỹ</t>
  </si>
  <si>
    <t>Model: Smarter; 
Hãng: Biomerieux; 
Xuất xứ: Pháp</t>
  </si>
  <si>
    <t>Model: INT-1400; 
Hãng: Kewaunee; 
Xuất xứ: Ấn Độ</t>
  </si>
  <si>
    <t>Model: EnVision Multimode Plate Reader; 
Hãng: Perkin Elmer; 
Xuất xứ: Phần Lan</t>
  </si>
  <si>
    <t>Model: ADC-4B1; 
Hãng: ESCO (Singapore); 
Xuất xứ: Indonesia</t>
  </si>
  <si>
    <t>Model: D1008; 
Hãng: Dragon; 
Xuất xứ: Trung Quốc</t>
  </si>
  <si>
    <t>Model: MX-S; 
Hãng sản xuất: Dhub Scientific (Mỹ); 
Xuất xứ: Trung Quốc</t>
  </si>
  <si>
    <t>Model: UVP GelStudio Plus; 
Hãng: Analytik Jena; 
Xuất xứ: Mỹ</t>
  </si>
  <si>
    <t>Model: Touch 50S (T50S); 
Hãng: LEEC;
Xuất xứ: Anh</t>
  </si>
  <si>
    <t>Model: LGFv 8420; 
Hãng: Liebherr; 
Xuất xứ: Áo</t>
  </si>
  <si>
    <t>Model: MiniSpin; 
Hãng: Eppendorf; 
Xuất xứ: Mỹ</t>
  </si>
  <si>
    <t>Model: 3005; 
Hãng sản xuất: GFL (LAUDA); 
Xuất xứ: Đức</t>
  </si>
  <si>
    <t>Model: Lkexv-3910; 
Hãng: Liebherr; 
Xuất xứ: Áo</t>
  </si>
  <si>
    <t>Model: Operetta CLS® High-Content Analysis System; 
Hãng sản xuất: Perkin Elmer; 
Xuất xứ: Anh</t>
  </si>
  <si>
    <t>Model: Eclipse Ti2-E/A1R HD25; 
Hãng sản xuất: Nikon; 
Xuất xứ: Máy chính: Nhật Bản; Phụ kiện: Nhật Bản, Trung Quốc, Mỹ, Malaysia</t>
  </si>
  <si>
    <t>Model: Eclipse Ti2-A; 
Hãng sản xuất: Nikon - Nhật Bản; 
Xuất xứ: Máy chính: Nhật Bản; Phụ kiện: Nhật Bản, Trung Quốc, Pháp</t>
  </si>
  <si>
    <t>Model: Eclipse Ci-E; 
Hãng sản xuất: Nikon - Nhật Bản; 
Xuất xứ: Máy chính: Trung Quốc; Phụ kiện: Nhật Bản, Trung Quốc</t>
  </si>
  <si>
    <t>Model: 4D-Nucleofector; 
Hãng sản xuất: Lonza; 
Xuất xứ: Đức</t>
  </si>
  <si>
    <t>Model: Touch 50S (T50S); 
Hãng sản xuất: LEEC; Xuất xứ: Anh</t>
  </si>
  <si>
    <t>Model: Touch 190S (T190S); 
Hãng sản xuất: LEEC; Xuất xứ: Anh</t>
  </si>
  <si>
    <t>Model: INT-1400; 
Hãng sản xuất: Kewaunee; 
Xuất xứ: Ấn Độ</t>
  </si>
  <si>
    <t>Model: 5430R; 
Hãng sản xuất: Eppendorf; 
Xuất xứ: Đức</t>
  </si>
  <si>
    <t>Model: Tissue Tek VIP 5-JR; 
Hãng sản xuất: Sakura Finetek; 
Xuất xứ: Nhật Bản</t>
  </si>
  <si>
    <t>Model: Tissue Tek DRS 2000; 
Hãng sản xuất: Sakura Finetek; 
Xuất xứ: Nhật Bản</t>
  </si>
  <si>
    <t>Model: Tissue Tek TEC 5; 
Hãng sản xuất: Sakura Finetek; 
Xuất xứ: Nhật Bản</t>
  </si>
  <si>
    <t>Model: Cut 4060; 
Hãng sản xuất: Microm - HM; 
Xuất xứ: Đức</t>
  </si>
  <si>
    <t>Model: Lkexv3910; 
Hãng sản xuất: Liebherr; 
Xuất xứ: Áo</t>
  </si>
  <si>
    <t>Model: LGPv 8420; 
Hãng sản xuất: Liebherr; 
Xuất xứ: Áo</t>
  </si>
  <si>
    <t>Model: Thermomixer C; 
Hãng sản xuất: Eppendorf; Xuất xứ: Đức</t>
  </si>
  <si>
    <t>Model: Gentle MACS Octo Dissociator with Heaters; 
Hãng sản xuất: Miltenyi Biotec; 
Xuất xứ: Đức</t>
  </si>
  <si>
    <t>Model: PS-53; 
Hãng sản xuất: Sakura Finetek; 
Xuất xứ: Nhật Bản</t>
  </si>
  <si>
    <t>Model: 3006; 
Hãng sản xuất: GFL (LAUDA); 
Xuất xứ: Đức</t>
  </si>
  <si>
    <t>Model: VACUSAFE; 
Hãng sản xuất: Integra Biosciences; 
Xuất xứ: Thụy Sĩ</t>
  </si>
  <si>
    <t>Model: TransferMan 4r; CellTram 4r Air; CellTram 4r Oil/PiezoXpert/DMi8; 
Hãng: Eppendorf/Leica Microsystems; 
Xuất xứ: Đức</t>
  </si>
  <si>
    <t>Model: GDKRYO360; 3.3-230; 
Hãng: Planer; 
Xuất xứ: Anh</t>
  </si>
  <si>
    <t>Model: BT 37; 
Hãng: Planer; 
Xuất xứ: Anh/Mỹ/EU</t>
  </si>
  <si>
    <t>Model: Finn 90A; 
Hãng: Eyermed; 
Xuất xứ: Mỹ</t>
  </si>
  <si>
    <t>Model: 3023; 
Hãng sản xuất: GFL (LAUDA); 
Xuất xứ: Đức</t>
  </si>
  <si>
    <t>Model: Lkexv3910; 
Hãng: Liebherr; 
Xuất xứ: Áo</t>
  </si>
  <si>
    <t>Model: AC2-4E8; 
Hãng: Esco; 
Xuất xứ: Indonesia</t>
  </si>
  <si>
    <t>Model: ICO105med; 
Hãng sản xuất: Memmert; 
Xuất xứ: Đức</t>
  </si>
  <si>
    <t>Model: Horizon W; 
Hãng: Hologic
Serial number: 304975M</t>
  </si>
  <si>
    <t>Hãng: Sartorius
Xuất xứ: Trung Qốc</t>
  </si>
  <si>
    <t>Hãng: NanoString</t>
  </si>
  <si>
    <t>Model: NextSeq550; 
Hãng: Illumina</t>
  </si>
  <si>
    <t>Model: API 3200 Triplequad
Hãng: Sciex</t>
  </si>
  <si>
    <t>Model: 6600+
Hãng: Sciex</t>
  </si>
  <si>
    <t>Model: Ion GeneStudio S5 Prime, Ion Chef
Hãng: Applied Biosystems - Life Technologies -Thermo Fisher Scientific</t>
  </si>
  <si>
    <t>Sanger ABI 3500</t>
  </si>
  <si>
    <t>QuantStudio 5</t>
  </si>
  <si>
    <t>Quantstudio 12 Flex</t>
  </si>
  <si>
    <t>Model: Sanger ABI 3500
Hãng: Applied Biosystems - Life Technologies - Thermo Fisher Scientific</t>
  </si>
  <si>
    <t>Ion GeneStudio S5 Prime, Ion Chef</t>
  </si>
  <si>
    <t>6600+</t>
  </si>
  <si>
    <t>API 3200 Triplequad</t>
  </si>
  <si>
    <t>Optima XPN</t>
  </si>
  <si>
    <t>Máy siêu ly tâm phân tích Optima XPN</t>
  </si>
  <si>
    <t>Akta Pure HS</t>
  </si>
  <si>
    <t>Hệ thống chụp và phân tích mẫu mô giải phẫu bệnh 6 lam kính</t>
  </si>
  <si>
    <t>Hệ thống RO-MB</t>
  </si>
  <si>
    <t>Máy ly tâm thường to</t>
  </si>
  <si>
    <t>Máy lắc đa năng trước sau</t>
  </si>
  <si>
    <t>Hệ Thống lọc Nước siêu sạch</t>
  </si>
  <si>
    <t>Đèn tiệt trùng que cấy</t>
  </si>
  <si>
    <t>Máy cấy máu</t>
  </si>
  <si>
    <t>Bộ đọc ghi và phân tích gel sau điện di</t>
  </si>
  <si>
    <t>Hệ thống sàng lọc tế bào dùng cho nghiên cứu</t>
  </si>
  <si>
    <t>Máy phân đoạn tế bào theo công nghệ dòng chảy</t>
  </si>
  <si>
    <t>Hệ thống vi phẫu bắt giữ bằng laser</t>
  </si>
  <si>
    <t>Tủ ấm CO2 nuôi tế bào to</t>
  </si>
  <si>
    <t>Hệ thống máy xử lý mô</t>
  </si>
  <si>
    <t>Hệ thống đúc paraffin - rót paraffin và đun nóng</t>
  </si>
  <si>
    <t>Thiết bị huyền phù tế bào từ mô
(Thiết bị phân tách tế bào bằng hạt từ)</t>
  </si>
  <si>
    <t>Bàn hơ tiêu bản
(Máy biến nhiệt tiêu bản)</t>
  </si>
  <si>
    <t>Bể nước ấm căng mô
(Bể nước ổn nhiệt)</t>
  </si>
  <si>
    <t>Máy lắc đa năng xoay tròn</t>
  </si>
  <si>
    <t>Máy làm đá vảy (đông khô) phòng thí nghiệm</t>
  </si>
  <si>
    <t>Tủ ấm CO2</t>
  </si>
  <si>
    <t>Hệ thống giải trình tự thế hệ tiếp theo dành cho các đoạn nhỏ</t>
  </si>
  <si>
    <t>Hệ thống tinh sạch protein Akta Pure</t>
  </si>
  <si>
    <t>Hệ thống phân tích đếm gen Nanostring nCounter Analysii</t>
  </si>
  <si>
    <t>Model: ThermoMixer C; 
Hãng: Eppendorf; 
Xuất xứ: Đức</t>
  </si>
  <si>
    <t>Model: MNE 29; 
Hãng: Memmert; 
Xuất xứ: Đức</t>
  </si>
  <si>
    <t>Model: MX-S; 
Hãng sản xuất: Dlab Scientific (Mỹ); 
Xuất xứ: Trung Quốc</t>
  </si>
  <si>
    <t>Model: MoFlo Astrios Eqs; 
Hãng: Beckman Coulter; 
Xuất xứ: Mỹ</t>
  </si>
  <si>
    <t>Model: Arcturus Cellect FL; 
Hãng sản xuất: Applied Biosystems/Life Technologies - Thermo Fisher Scientific; 
Xuất xứ: Mỹ</t>
  </si>
  <si>
    <t>Model: Jaw 0100-00L; 
Hãng sản xuất: CellPath- UK; 
Xuất xứ: Anh</t>
  </si>
  <si>
    <t>Model: WNE 29; 
Hãng sản xuất: Memmert; 
Xuất xứ: Đức</t>
  </si>
  <si>
    <t>Model: 1426AF-GB (Part No: 11555301); 
Hãng sản xuất: Chart Inc; 
Xuất xứ: Mỹ</t>
  </si>
  <si>
    <t>Model: FNL Duracryl 180 LP TC (Part No: 10648S0); 
Hãng sản xuất: Chart Inc; 
Xuất xứ: Mỹ</t>
  </si>
  <si>
    <t>Model: Vi-Cell XR; 
Hãng sản xuất: Beckman Coulter; 
Xuất xứ: Mỹ</t>
  </si>
  <si>
    <t>Model: WNE 29; 
Hãng: Memmert; 
Xuất xứ: Đức</t>
  </si>
  <si>
    <t>Model: LGPv 8420; 
Hãng: Liebherr; 
Xuất xứ: Áo</t>
  </si>
  <si>
    <t>NextSeq550</t>
  </si>
  <si>
    <t xml:space="preserve"> Nanostring nCounter Analysii</t>
  </si>
  <si>
    <t>Ariumn Comfort II</t>
  </si>
  <si>
    <t>DNA microarray</t>
  </si>
  <si>
    <t>Model: Horizon W; 
Hãng: Hologic, 
Serial number: 304975M</t>
  </si>
  <si>
    <t>RO-MB</t>
  </si>
  <si>
    <t>Sterimac Smart</t>
  </si>
  <si>
    <t>Bact/Alert Virtuo</t>
  </si>
  <si>
    <t>Smarter</t>
  </si>
  <si>
    <t>EnVision Multimode Plate Reader</t>
  </si>
  <si>
    <t>ADC-4B1</t>
  </si>
  <si>
    <t>D1008</t>
  </si>
  <si>
    <t>MX-S</t>
  </si>
  <si>
    <t>UVP GelStudio Plus</t>
  </si>
  <si>
    <t>Touch 50S (T50S)</t>
  </si>
  <si>
    <t>LGFv 8420</t>
  </si>
  <si>
    <t>ThermoMixer C</t>
  </si>
  <si>
    <t>MNE 29</t>
  </si>
  <si>
    <t>Lkexv-3910</t>
  </si>
  <si>
    <t>Model: MDF-U33V PB; 
Hãng: PHCbi; 
Xuất xứ: Nhật Bản</t>
  </si>
  <si>
    <t>MDF-U33V PB</t>
  </si>
  <si>
    <t>MoFlo Astrios Eqs</t>
  </si>
  <si>
    <t>Eclipse Ti2-E/A1R HD25</t>
  </si>
  <si>
    <t>Eclipse Ti2-A</t>
  </si>
  <si>
    <t>Operetta CLS</t>
  </si>
  <si>
    <t>Touch 190S</t>
  </si>
  <si>
    <t>Touch 50S</t>
  </si>
  <si>
    <t xml:space="preserve"> Arcturus Cellect FL</t>
  </si>
  <si>
    <t>4D-Nucleofector</t>
  </si>
  <si>
    <t xml:space="preserve"> 5430R</t>
  </si>
  <si>
    <t>Tissue Tek VIP 5-JR</t>
  </si>
  <si>
    <t>Tissue Tek DRS 2000</t>
  </si>
  <si>
    <t>Tissue Tek TEC 5</t>
  </si>
  <si>
    <t>Cut 4060</t>
  </si>
  <si>
    <t>Lkexv3910</t>
  </si>
  <si>
    <t>Thermomixer C</t>
  </si>
  <si>
    <t>PS-53</t>
  </si>
  <si>
    <t>Jaw 0100-00L</t>
  </si>
  <si>
    <t>WNE 29</t>
  </si>
  <si>
    <t>Gentle MACS Octo</t>
  </si>
  <si>
    <t>Vi-Cell XR</t>
  </si>
  <si>
    <t>TransferMan 4r</t>
  </si>
  <si>
    <t>1426AF-GB</t>
  </si>
  <si>
    <t>FNL Duracryl 180 LP TC</t>
  </si>
  <si>
    <t>GDKRYO360</t>
  </si>
  <si>
    <t>BT 37</t>
  </si>
  <si>
    <t xml:space="preserve"> Finn 90A</t>
  </si>
  <si>
    <t xml:space="preserve"> LGPv 8420</t>
  </si>
  <si>
    <t>AC2-4E8</t>
  </si>
  <si>
    <t>ICO105med;</t>
  </si>
  <si>
    <t>Đơn giá</t>
  </si>
  <si>
    <t>Thành tiền (VNĐ)</t>
  </si>
  <si>
    <t xml:space="preserve">Số lượng </t>
  </si>
  <si>
    <t>Cty BCE</t>
  </si>
  <si>
    <t>Công ty Thăng Long</t>
  </si>
  <si>
    <t>Công ty SISC</t>
  </si>
  <si>
    <t>Công ty Vạn Nam</t>
  </si>
  <si>
    <t>Ghi chú</t>
  </si>
  <si>
    <t>Đơn vị cung cấp dịch vụ</t>
  </si>
  <si>
    <t>Công ty BCE phân phối sản phẩm Eppendorf</t>
  </si>
  <si>
    <t>Bao gồm hóa chất</t>
  </si>
  <si>
    <t>Công ty Thăng Long phân phối sản phẩm Sciex</t>
  </si>
  <si>
    <t>Công ty Việt Khoa phân phối sản phẩm tủ PHCbi</t>
  </si>
  <si>
    <t>BIOMEDIC</t>
  </si>
  <si>
    <t>Minh Tâm</t>
  </si>
  <si>
    <t>Ultima 1600LXP</t>
  </si>
  <si>
    <t>Trong đó, có 01 hệ thống máy đã bị hư block số Serial: 272522957. Đã gửi đề xuất sửa chữa lên P.TBDA (số lượng bảo dưỡng 01)</t>
  </si>
  <si>
    <t>Cơ sở lựa chọn giá dự toán</t>
  </si>
  <si>
    <t>Nhóm</t>
  </si>
  <si>
    <t>Lựa chọn báo giá phù hợp</t>
  </si>
  <si>
    <t>Lựa chọn báo giá thấp nhất</t>
  </si>
  <si>
    <t>Công ty Biomedic phân phối sản phẩm</t>
  </si>
  <si>
    <r>
      <t xml:space="preserve">Model: EpMotion 5075; 
Hãng: Eppendorf; 
</t>
    </r>
    <r>
      <rPr>
        <sz val="12"/>
        <color rgb="FFFF0000"/>
        <rFont val="Times New Roman"/>
        <family val="1"/>
      </rPr>
      <t>Serial number: 5075IP505103</t>
    </r>
  </si>
  <si>
    <r>
      <t xml:space="preserve">Model: S500-24; 
Hãng sản xuất: Leica Biosystems Richmond
Hãng phân phối: Abbott Molecular; 
</t>
    </r>
    <r>
      <rPr>
        <sz val="12"/>
        <color rgb="FFFF0000"/>
        <rFont val="Times New Roman"/>
        <family val="1"/>
      </rPr>
      <t>Serial number: 191321227</t>
    </r>
  </si>
  <si>
    <r>
      <t xml:space="preserve">Model: Vectra 3 (CLSS776E); 
Hãng: Perkin Elmer; 
</t>
    </r>
    <r>
      <rPr>
        <sz val="12"/>
        <color rgb="FFFF0000"/>
        <rFont val="Times New Roman"/>
        <family val="1"/>
      </rPr>
      <t>Serial number: V-T191N9146</t>
    </r>
  </si>
  <si>
    <r>
      <t xml:space="preserve">Model: MiniSpin; 
Hãng: Eppendorf; 
Xuất xứ: Mỹ; 
</t>
    </r>
    <r>
      <rPr>
        <sz val="12"/>
        <color rgb="FFFF0000"/>
        <rFont val="Times New Roman"/>
        <family val="1"/>
      </rPr>
      <t>Serial number: 1452K504891</t>
    </r>
  </si>
  <si>
    <r>
      <t xml:space="preserve">Model: Lkexv3910; 
Hãng: Liebherr; 
</t>
    </r>
    <r>
      <rPr>
        <sz val="12"/>
        <color rgb="FFFF0000"/>
        <rFont val="Times New Roman"/>
        <family val="1"/>
      </rPr>
      <t>Serial number: 851152552</t>
    </r>
  </si>
  <si>
    <r>
      <t xml:space="preserve">Model: LGPv 8420; 
Hãng: Liebherr; 
</t>
    </r>
    <r>
      <rPr>
        <sz val="12"/>
        <color rgb="FFFF0000"/>
        <rFont val="Times New Roman"/>
        <family val="1"/>
      </rPr>
      <t>Serial number: 851066279</t>
    </r>
  </si>
  <si>
    <r>
      <t xml:space="preserve">Model: 5425; 
Hãng: Eppendorf; 
</t>
    </r>
    <r>
      <rPr>
        <sz val="12"/>
        <color rgb="FFFF0000"/>
        <rFont val="Times New Roman"/>
        <family val="1"/>
      </rPr>
      <t>Serial number: 540510613342</t>
    </r>
  </si>
  <si>
    <r>
      <t xml:space="preserve">Model: VACUSAFE; 
Hãng: Integra Biosciences; 
</t>
    </r>
    <r>
      <rPr>
        <sz val="12"/>
        <color rgb="FFFF0000"/>
        <rFont val="Times New Roman"/>
        <family val="1"/>
      </rPr>
      <t>Serial number: 191221</t>
    </r>
  </si>
  <si>
    <r>
      <t xml:space="preserve">Model: 3025; 
Hãng sản xuất: GFL (LAUDA); 
</t>
    </r>
    <r>
      <rPr>
        <sz val="12"/>
        <color rgb="FFFF0000"/>
        <rFont val="Times New Roman"/>
        <family val="1"/>
      </rPr>
      <t>Serial number: 1903536</t>
    </r>
  </si>
  <si>
    <r>
      <t xml:space="preserve">Model: HV-85; 
Hãng: Hirayama; 
</t>
    </r>
    <r>
      <rPr>
        <sz val="12"/>
        <color rgb="FFFF0000"/>
        <rFont val="Times New Roman"/>
        <family val="1"/>
      </rPr>
      <t>Serial number: 30420012219</t>
    </r>
  </si>
  <si>
    <t>A</t>
  </si>
  <si>
    <t>H</t>
  </si>
  <si>
    <t>B</t>
  </si>
  <si>
    <t>C</t>
  </si>
  <si>
    <t>D</t>
  </si>
  <si>
    <t>E</t>
  </si>
  <si>
    <t>F</t>
  </si>
  <si>
    <t>G</t>
  </si>
  <si>
    <t xml:space="preserve">HẠNG MỤC: BẢO TRÌ BẢO DƯỠNG THIẾT BỊ CHO TRUNG TÂM NGHIÊN CỨU Y SINH </t>
  </si>
  <si>
    <t>Nhu cầu có cần thử nghiệm và cấp giấy chứng nhận ???</t>
  </si>
  <si>
    <t>Kiểm tra nguồn điện, dây nối đất .
- Kiểm tra tình trạng cơ học của tất cả các nút nhấn điều khiển. 
- Lau chùi sạch và kiểm tra bề mặt khác bên trong xem những dấu hiệu hư hỏng.
- Kiểm tra chức năng cơ học của thiết bị.
- Làm sạch toàn bộ bên ngoài máy.</t>
  </si>
  <si>
    <t>Kiểm tra nguồn điện, dây nối đất .
- Kiểm tra tình trạng cơ học của tất cả các nút nhấn điều khiển. 
- Lau chùi sạch và kiểm tra bề mặt khác bên trong xem những dấu hiệu hư hỏng.
- Kiểm tra chức năng cơ học của thiết bị.
- Làm sạch toàn bộ bên ngoài máy.
- Kiểm tra nhiệt độ của tủ</t>
  </si>
  <si>
    <t>Máy lắc đa năng bập bênh (Máy lắc đa năng xoay tròn)</t>
  </si>
  <si>
    <t>Kiểm tra nguồn điện, dây nối đất .
- Kiểm tra tình trạng cơ học của tất cả các nút nhấn điều khiển. 
- Lau chùi sạch và kiểm tra bề mặt khác bên trong xem những dấu hiệu hư hỏng.
- Kiểm tra chức năng lắc của thiết bị.
- Làm sạch toàn bộ bên ngoài máy.</t>
  </si>
  <si>
    <t>Kiểm tra nguồn điện, dây nối đất .
- Kiểm tra tình trạng vật lý của dây biến áp nguồn và ổ cắm.
- Kiểm tra tình trạng cơ học của tất cả các nút nhấn điều khiển. 
- Lau chùi sạch và kiểm tra bề mặt khác bên trong xem những dấu hiệu hư hỏng.
- Kiểm tra chức năng cơ học của thiết bị.
- Làm sạch toàn bộ bên ngoài máy.</t>
  </si>
  <si>
    <t>Vệ sinh bên trong và ngoài tủ.
- Vệ sinh các tấm tản nhiệt của dàn ngưng tụ.
- Vệ sinh quạt tản nhiệt. 
- Kiểm tra gioăng làm kín cửa tủ và bản lề cửa.
- Kiểm tra tình trạng của động cơ máy nén và quạt.
- Kiểm tra điện áp nguồn và nối đất.
- Kiểm tra các đèn chỉ thị và màn hình.
- Kiểm tra chức năng của tất cả các phím.
- Kiểm tra nhiệt độ làm mát của tủ.</t>
  </si>
  <si>
    <t>Tủ lạnh trữ mẫu -20oC (Tên khác: Tủ lạnh trữ mẫu -9oC đến -35oC, thể tích 856 L) / Tủ lạnh âm 30 độ</t>
  </si>
  <si>
    <t>Vệ sinh bên trong và ngoài tủ.
- Vệ sinh các tấm tản nhiệt của dàn ngưng tụ.
- Vệ sinh quạt tản nhiệt. 
- Kiểm tra gioăng làm kín cửa tủ và bản lề cửa.
- Kiểm tra tình trạng của động cơ máy nén và quạt.
- Kiểm tra điện áp nguồn và nối đất.
- Kiểm tra các đèn chỉ thị và màn hình.
- Kiểm tra chức năng của tất cả các phím.
- Kiểm tra nhiệt độ làm lạnh của tủ.</t>
  </si>
  <si>
    <t>Vệ sinh bên trong và ngoài tủ.
- Vệ sinh các tấm tản nhiệt của dàn ngưng tụ.
- Vệ sinh quạt tản nhiệt. 
- Kiểm tra gioăng làm kín cửa tủ và bản lề cửa.
- Kiểm tra tình trạng của động cơ máy nén và quạt.
- Kiểm tra điện áp nguồn và nối đất.
- Kiểm tra các đèn chỉ thị và màn hình.
- Kiểm tra chức năng của tất cả các phím.
- Kiểm tra nhiệt độ là mát của tủ.</t>
  </si>
  <si>
    <t>Kiểm tra nguồn điện, dây nối đất .
- Kiểm tra tình trạng cơ học của tất cả các nút nhấn điều khiển. 
- Lau chùi sạch và kiểm tra bề mặt khác bên trong xem những dấu hiệu hư hỏng.
- Làm sạch toàn bộ bên ngoài máy.
- Kiểm tra nhiệt độ của tủ</t>
  </si>
  <si>
    <t>Kiểm tra nguồn điện, dây nối đất .
- Kiểm tra tình trạng cơ học của tất cả các nút nhấn điều khiển. 
- Lau chùi sạch và kiểm tra bề mặt trong của bể.
- Kiểm tra chức năng cơ học của thiết bị.
- Làm sạch toàn bộ bên ngoài máy.</t>
  </si>
  <si>
    <t>có cần hiệu chuẩn sau bảo trì không?</t>
  </si>
  <si>
    <t>Kiểm tra vị trí lắp đặt, kiểm tra bề mặt ngoài, rotor, nắp đóng và các cáp kết nối của thiết bị.
- Đảm bảo an toàn điện của thiết bị.
- Đo tốc độ quay và thời gian quay của rotor.
- Kiểm tra các chức năng của thiết bị.
- Vệ sinh thiết bị theo yêu cầu của hãng sản xuất.</t>
  </si>
  <si>
    <t>Kiểm tra nguồn điện, dây nối đất (nếu có).
- Kiểm tra tình trạng vật lý của dây biến áp nguồn và ổ cắm.
- Kiểm tra tình trạng cơ học của tất cả các núm điều khiển và chuyển mạch điện.
- Lau chùi sạch và kiểm tra kính hiển vi xem những dấu hiệu hư hỏng.
- Lau sạch các thị kính, tụ quang, vật kính và bộ chiếu sáng.
- Kiểm tra điều chỉnh lá chắn độ mở và bộ tụ quang.
- Kiểm tra bàn soi kính, sự chuyển động.
- Kiểm tra núm vặn tiêu cự tinh và thô di chuyển nhẹ nhàng.
- Làm sạch toàn bộ bên trong và bên ngoài kính hiển vi.
- Dán tem bảo trì.</t>
  </si>
  <si>
    <t>Kiểm tra các bản lề cửa và gá đỡ giá
- Kiểm tra gioăng làm kín và giá đựng mẫu có bị xước hay vỡ không, cửa tủ có kín hay không.
- Vệ sinh các tấm tản nhiệt của dàn ngưng.
- Kiểm tra tình trạng của động cơ máy nén và quạt.
- Kiểm tra và vệ sinh máng nư¬ớc và đường nước xả.
- Kiểm tra tình trạng quạt dàn lạnh.
- Kiểm tra, vệ sinh các cánh tản nhiệt. 
- Kiểm tra điện áp nguồn.
- Kiểm tra các đầu tiếp đất của thiết bị.
- Kiểm tra, làm sạch bụi bám trên bảng điều khiển.
- Kiểm tra các đèn chỉ thị và màn hình.</t>
  </si>
  <si>
    <t>Đơn vị có cần giấy thử nghiệm TB sau khi bảo trì??</t>
  </si>
  <si>
    <t>Kiểm tra bề mặt thiết bị, vệ sinh thiết bị, bôi trơn trục rotor, bôi trơn lib springs (nếu cần).
- Kiểm tra kết nối điện, an toàn điện của thiết bị.
- Kiểm tra hệ thống hiển thị của màn hình, các chức năng của máy, kiểm tra lịch sử lỗi của máy.
- Nâng cấp firmware (nếu cần thiết).
- Kiểm tra giá trị imbalance (nếu có).
- Kiểm tra độ chính xác thời gian cài đặt cho chương trình ly tâm
- Ghi nhận và hiệu chuẩn giá trị tốc độ quay  của thiết bị.
- Làm báo cáo, dán tem hiệu chuẩn, thực hiện các khuyến cáo về thay thế và vận hành cho khách hàng.</t>
  </si>
  <si>
    <t>Vệ sinh tổng thể thiết bị. 
- Kiểm tra bơm chân không.
- Kiểm tra nguồn điện của thiết bị (nối đất, điện áp, dây nguồn, cầu chì)</t>
  </si>
  <si>
    <t>Kiểm tra các điều kiện của môi trường để đảm bảo hệ thống hoạt đông tốt.
- Vệ sinh bên ngoài thiết bị.
- Vệ sinh bên trong thiết bị.
- Kiểm tra nguồn điện sử dụng và nối đất. 
- Kiểm tra mạch điện tử, vệ sinh bo mạch máy.
- Kiểm tra các cổng ngoại vi và phím chức năng của các máy.
- Kiểm tra nhiệt độ sensor bằng dụng cụ chuyên dụng.
- Thực hiện Calib nhiệt độ (nếu cần thiết).</t>
  </si>
  <si>
    <t>Kiểm tra bề mặt thiết bị, vệ sinh thiết bị, bôi trơn trục rotor, bôi trơn lib springs (nếu cần).
- Kiểm tra kết nối điện, an toàn điện của thiết bị.
- Kiểm tra hệ thống hiển thị của màn hình, các chức năng của máy, kiểm tra lịch sử lỗi của máy.
- Nâng cấp phần mềm (nếu cần thiết).
- Kiểm tra khả năng gia nhiệt, đo giá trị nhiệt độ của thiết bị.
- Kiểm tra độ chính xác thời gian cài đặt cho chương trình lắc.
- Ghi nhận và hiệu chuẩn giá trị tốc độ quay  của thiết bị.
- Làm báo cáo, dán tem hiệu chuẩn, thực hiện các khuyến cáo về thay thế và vận hành cho khách hàng</t>
  </si>
  <si>
    <t xml:space="preserve"> Kiểm tra các điều kiện của môi trường để đảm bảo hệ thống hoạt đông tốt.
- Vệ sinh bên ngoài thiết bị.
- Vệ sinh bên trong thiết bị.
- Kiểm tra nguồn điện sử dụng và nối đất. 
- Kiểm tra mạch điện tử, vệ sinh bo mạch máy.
- Kiểm tra các cổng ngoại vi và phím chức năng của các máy.
- Kiểm tra nhiệt độ sensor bằng dụng cụ chuyên dụng.
- Thực hiện Calib nhiệt độ (nếu cần thiết).</t>
  </si>
  <si>
    <t>Kiểm tra hệ thống hiển thị của màn hình, các chức năng của máy,
- Kiểm tra tình trạng cơ học của tất cả các núm điều khiển và chuyển mạch điện.
- Kiểm tra, làm sạch bụi bám trên bảng điều khiển.
- Kiểm tra các đèn chỉ thị và màn hình.</t>
  </si>
  <si>
    <t>Vệ sinh tổng thể thiết bị.
- Kiểm tra hệ thống hiển thị của màn hình, các chức năng của máy</t>
  </si>
  <si>
    <t>Kiểm tra vị trí lắp đặt, kiểm tra bề mặt ngoài, rotor, nắp đóng và các cáp kết nối của thiết bị.
- Đảm bảo an toàn điện của thiết bị.
- Đo tốc độ quay và thời gian quay của rotor.
- Kiểm tra các chức năng của thiết bị.
- Vệ sinh thiết bị theo yêu cầu của hãng sản xuất</t>
  </si>
  <si>
    <t>Kiểm tra nguồn điện, dây nối đất (nếu có).
- Kiểm tra tình trạng vật lý của dây biến áp nguồn và ổ cắm.
- Kiểm tra tình trạng cơ học của tất cả các núm điều khiển và chuyển mạch điện. 
- Lau chùi sạch và kiểm tra kính hiển vi xem những dấu hiệu hư hỏng. 
- Lau sạch các thị kính, tụ quang, vật kính và bộ chiếu sáng.
- Kiểm tra điều chỉnh lá chắn độ mở và bộ tụ quang.
- Kiểm tra bàn soi kính, sự chuyển động. 
- Kiểm tra núm vặn tiêu cự tinh và thô di chuyển nhẹ nhàng.
- Làm sạch toàn bộ bên trong và bên ngoài kính hiển vi.
- Số lần thực hiện : 02 lần</t>
  </si>
  <si>
    <t>Đảm bảo an toàn điện của thiết bị.
- Đo tốc độ quay và thời gian quay của quạt hút.
- Đo độ sáng của tủ.
- Kiểm tra các bộ lọc
- Kiểm tra các chức năng của thiết bị.
- Vệ sinh thiết bị theo yêu cầu của hãng sản xuất</t>
  </si>
  <si>
    <t>Số lần thực hiện : 02 lần
- Kiểm tra các điều kiện của môi trường để đảm bảo hệ thống hoạt đông tốt.
- Vệ sinh bên ngoài thiết bị.
- Vệ sinh bên trong thiết bị.
- Kiểm tra nguồn điện sử dụng và nối đất. 
- Kiểm tra mạch điện tử, vệ sinh bo mạch máy.
- Kiểm tra các cổng ngoại vi và phím chức năng của các máy.
- Kiểm tra nhiệt độ sensor bằng dụng cụ chuyên dụng.
- Thực hiện Calib nhiệt độ (nếu cần thiết).</t>
  </si>
  <si>
    <t>Đánh giá thiết bị trước khi bảo trì
- Kiểm tra dầu bơm chân không ngoài, thay thế hoặc châm thêm.
- Kiểm tra lọc dầu bơm chân không. Thay thế nếu cần thiết
- Kiểm tra các kết nối khí, các đường ống, đường dẫn chân không
- Kiểm tra và vệ sinh màng lọc bụi
- Kiểm tra, vệ sinh bên ngoài thiết bị.
- Vệ sinh curtain plate
- Vệ sinh Orifice
- Vệ sinh skimmer, Q0, IQ1
- Kiểm tra các cáp nối điện cho các module của hệ thống
- Kiểm tra các cáp kết nối tín hiệu giữa các module
- Kiểm tra máy sinh khí Nitơ, thay thế các vật tư bảo trì cho máy sinh khí.
- Kiểm tra đánh giá tình trạng của Bộ lưu điện (UPS) và đưa ra các khuyến cáo phù hợp.
- Vệ sinh Ion source
- Kiểm tra nhiệt độ của ion source
- Kiểm tra điện thế của các module trong MS
- Đánh giá tình trạng của buồng chân không
- Đánh giá cường độ (intensity) và Peak Width của các mass calib, tại mode dương và mode âm
- Kiểm tra hệ thống Sắc ký lỏng
- Trao đổi lại các công việc đã thực hiện với người sử dụng
- Đưa ra khuyến cáo về việc sử dụng và các phụ kiện cần thay thế cho khách hàng.</t>
  </si>
  <si>
    <t>Kiểm tra nguồn điện, dây nối đất (nếu có).
- Kiểm tra tình trạng vật lý của dây biến áp nguồn và ổ cắm.
- Kiểm tra tình trạng cơ học của tất cả các núm điều khiển và chuyển mạch điện. 
- Lau chùi sạch và kiểm tra kính hiển vi xem những dấu hiệu hư hỏng. 
- Lau sạch các thị kính, tụ quang, vật kính và bộ chiếu sáng.
- Kiểm tra điều chỉnh lá chắn độ mở và bộ tụ quang.
- Kiểm tra bàn soi kính, sự chuyển động. 
- Kiểm tra núm vặn tiêu cự tinh và thô di chuyển nhẹ nhàng.
- Làm sạch toàn bộ bên trong và bên ngoài kính hiển vi.</t>
  </si>
  <si>
    <t>Vệ sinh ngoài và kiểm tra nước xả đá trong ngăn.
- Kiếm tra các chức năng.
- Kiểm tra ron cửa, bản lề cửa.
- Kiểm tra các kết nối điện.
- Kiểm tra quạt.
- Kiểm tra dòng điện của block làm lạnh.
- Đo nhiệt độ tại điểm sử dụng.</t>
  </si>
  <si>
    <t>Vệ sinh ngoài vả vệ sinh lọc bụi.
- Kiểm tra các chức năng.
- Kiếm tra ron cửa, bản lề cửa.
- Kiểm tra các kết nối điện.
- Kiểm tra quạt.
- Kiếm tra dòng điện tiêu thụ của block làm lạnh.
- Đo nhiệt độ tại điếm sử dụng.</t>
  </si>
  <si>
    <t>Vệ sinh bên ngoài.
- Kiểm tra các kết nối điện.
- Kiểm tra hiển thị.
- Kiểm tra ron cửa.
- Kiểm tra công tắc cửa.
- Kiểm tra lay phun nước.
- Kiểm tra bơm tuần hoàn.
- Kiểm tra diện trở.
- Kiểm tra cảm biến nhiệt độ.
- Kiểm tra hoạt động của bơm acid, bơm detergent.
- Kiểm tra máy in.
- Kiểm tra quạt sấy.
- Chạy thử 1 chu trình</t>
  </si>
  <si>
    <t>Vệ sinh hệ thống.
- Vệ sinh lọc bụi.
- Kiểm tra các kết nối điện.
- Kiểm tra 1011 nắp.
- Kiểm tra hiển thị.
- Kiểm tra quạt.
- Kiểm tra Humidity card.</t>
  </si>
  <si>
    <r>
      <t>Vệ sinh hệ thống.
- Kiểm tra các kết nối điện.
- Kiểm tra máy tính và màn hình.
- Kiểm tra Joystick.
- Kiểm tra LED Flourescence.
- Kiểm tra đèn Tungsten Halogen.
- Kiểm tra động CO' lấy nét.
- Kiểm tra BX Motor Controller Handset.
- Kiểm tra BX-UCB Control Box
- Kiểm tra Vectra Eyepieces.
- Kiểm tra Epi-Filter.
- Kiểm tra vị trí Home cùa 6- Slide.
- Kiểm tra vị trí edge của 6-slide.
- Cài đặt Norminal focus.
- Cài dặt Bright Held References.
- Cài dặt Fluorescence Reference
- Chạy test mẫu</t>
    </r>
    <r>
      <rPr>
        <sz val="12"/>
        <color rgb="FFFF0000"/>
        <rFont val="Times New Roman"/>
        <family val="1"/>
      </rPr>
      <t>. (bao gồm hóa chất test mãu)</t>
    </r>
  </si>
  <si>
    <t>Kiểm tra camera crosshair (trên màn hình camera, chọn chuột phải, vào property và chỉnh lại vị trí 
crosshair của camera nằm giữa vòng tròn)  
- Vào phần mềm service xem thông tin Laser Power:  ……… uJ  &lt; 100 uJ  
- Vệ sinh các quạt làm mát (dùng máy hút bụi, bóng xịt và cọ để vệ sinh)   
- Vệ sinh các board trong máy ( dùng máy hút bụi, bóng xịt và cọ để vệ sinh)  
- Kiểm tra ron cao su cửa chính    
- Tắt máy chính và rút điện nguồn 
- Vệ sinh quạt bơm dầu, vệ sinh bơm 
- Thay lọc dầu  
- Thay thế đèn Halogen chiếu sáng camera  
- Vệ sinh bơm Turbo  
- Mở máy chính và mở phần mềm
- Cho bơm chạy, kiểm tra áp suất vacuum có giữ ổn định trong 60 phút không 
- Đo các nguồn điện 5V, 12V, 24V 
- Bắn slide với mực xanh để chỉnh deflector vào trung tâm 
- Điều chỉnh baseline ( vào service, gõ lệnh o để điều chỉnh) 
- Kiểm tra thời gian bơm down hệ thống &lt; 30 Phút 
- Vệ sinh mặt ngoài của máy với dung dịch khử khuẩn phòng xét nghiệm 
- Viết service record và reset hệ thống 
- Chạy thử máy bằng chủng chuẩn xem tín hiệu có lên không</t>
  </si>
  <si>
    <t xml:space="preserve">Ghi lại nhiệt độ trên máy: 
- Nhiệt độ đặt: 
- Nhiệt độ trên máy: 
- Vệ sinh các rack trên máy 
- Kiểm tra tool hiệu chuẩn đặt trong máy còn hạn dùng không 
- Hiệu chuẩn lại các giếng (cell) của máy 
- Ghi lại các giếng không đạt khi hiệu chuẩn……………………………………..    
- Kiểm tra và vệ sinh đầu gắp chai, thay nếu cần thiết 
- Vệ sinh màn hình hiển thị và bên trong máy 
- Kiểm tra đầu quét mã vạch   
- Hiệu chỉnh đèn laser tay robot  
- Bôi trơn truyền động trục Z mỗi 2 năm  
- Bôi trơn truyền động trục Y mỗi 5 năm 
- Bôi trơn truyền động trục X mỗi 10 năm 
- Kiểm tra 4 quạt làm mát, thay mỗi 5 năm 
- Vệ sinh băng tải chai  
- Kiểm tra pin UPS </t>
  </si>
  <si>
    <t>Kiểm tra các điều kiện vận hành máy (nhiệt độ, độ ẩm, điện áp nguồn cấp)
- Kiểm tra dữ liệu trên máy tính và backup nếu cần thiết
- Vệ sinh bên trong và bên ngoài thiết bị
- Kiểm tra, ghi nhận số giwof đã sử dụng của đèn, thay thế (nếu cần thiết, vật tư do khách hàng cung cấp)
- Kiểm tra màn hình hiển thị - cảm ứng, vệ sinh nếu cần thiết
- Hiệu chuẩn thiết bị (Optical); ROI, Uniforamty, Background, Dye (sử dụng hóa chất chuyên dụng chính hãng dễ thực hiện)
- Chạy chương trình chẩn đoán thiết bị</t>
  </si>
  <si>
    <t>Kiểm tra file calibini trên máy tính
- Kiểm tra lại các cài đặc cần thiết cho việc chạy máy
- Kiểm tra điều kiện đặt máy và lưu ý khách hàng nếu cần
- Vệ sinh lọc khí
- Vệ sinh máy ở kkhu cực Polynier, đĩa tripper và autosample
- Vệ sinh bên ngoài thiết bị, quạt thông khí
- Kiểm tra Solenoudgap và hoạt động của Pin valve
- Kiểm tra các bộ phận quang học và vệ sinh nếu cần thiết
- Kiểm tra thời gian hoạt động của laser
- Kiểm tra năng lượng đèn laser
- Flish PDP water trap
- Hiện chuẩn Spattal
- Kiểm tra buffer pin và điều chỉnh lại nếu cần</t>
  </si>
  <si>
    <t xml:space="preserve">Kiểm tra và Bảo trì Thành phần Hệ thống
-  Kiểm tra quạt tản nhiệt SBC, thay thế nếu không hoạt động
-  Kiểm tra sipper, thay thế nếu bị hư hỏng
-  Thực hiện đánh giá IM trên các thiết bị Non-Airflow
-  Vệ sinh và bôi trơn hộc chứa khay
-  Vệ sinh thiết bị (tấm tản nhiệt, màn hình cảm ứng, bàn phím, các nắp che và tấm ốp)
- Kiểm định toàn bộ hệ thống
-  Kiểm định hệ thống chuyển động
-  Kiểm định hệ thống module quang học
-  Kiểm định hệ thống chất lỏng
-  Kiểm định hệ thống nhiệt
- Đọc hiệu chuẩn LED
-  Kiểm tra Beadchip </t>
  </si>
  <si>
    <t>Kiểm tra và vệ sinh bề mặt thiết bị
- Kiểm tra kết nối điện và an toàn điện
- Kiểm tra hệ thống hiển thị và chức năng máy
- Kiểm tra lịch sử lỗi của thiết bị
- Kiểm tra các đầu pipet, khuyến nghị thay sealing ring các đầu cone bị hỏng sealing ring.
- Kiểm tra hoạt động của tay gắp
- Chạy thử thiết bị
- Lập báo cáo, dán tem bảo dưỡng và khuyến cáo vận hành</t>
  </si>
  <si>
    <t>Kiểm tra và vệ sinh bề mặt thiết bị
- Kiểm tra rotor
- Kiểm tra kết nối điện và an toàn điện
- Kiểm tra hệ thống hiển thị và chức năng máy
- Kiểm tra lịch sử lỗi của thiết bị
- Kiểm tra độ chính xác thời gian ly tâm
- Hiệu chuẩn tốc độ thiết bị
- Chạy thử thiết bị
- Lập báo cáo, dán tem bảo dưỡng và khuyến cáo vận hành</t>
  </si>
  <si>
    <t>Kiểm tra và vệ sinh bề mặt thiết bị
- Kiểm tra rotor
- Kiểm tra kết nối điện và an toàn điện
- Kiểm tra lịch sử lỗi của thiết bị
- Chạy thử thiết bị
- Lập báo cáo, dán tem bảo dưỡng và khuyến cáo vận hành</t>
  </si>
  <si>
    <t>Kiểm tra và vệ sinh bề mặt thiết bị
- Kiểm tra trục lắc, bàn lắc
- Kiểm tra kết nối điện và an toàn điện
- Kiểm tra lịch sử lỗi của thiết bị
- Chạy thử thiết bị
- Lập báo cáo, dán tem bảo dưỡng và khuyến cáo vận hành</t>
  </si>
  <si>
    <t>Kiểm tra lịch sử hoạt động của máy.
- Kiểm tra điều kiện đặt máy, nguồn điện
- Chạy thử và kiểm tra vận hành thiết bị
- Vệ sinh toàn bộ bên ngoài thiết bị.
- Vệ sinh bên trong buồng chụp
- Kiểm tra phần mềm, cáp kết nối.
- Kiểm tra các nút nhấn, núm vặn chức năng
- Kiểm tra các kính lọc
- Kiểm tra lấy nét ,điểu chỉnh lại camera
- Kiểm tra tình trạng các đèn UV của bàn soi gel
- Kiểm tra máy tính, phần mềm,dung lượng ổ đĩa
- Chụp kiểm tra ảnh thực tế.
- Lập báo cáo, dán tem bảo dưỡng và khuyến cáo vận hành</t>
  </si>
  <si>
    <t>Kiểm tra lịch sử hoạt động, lịch sử sửa chữa.
- Kiểm tra bề mặt ngoài và vị trí lắp đặt thiết bị
- Kiểm tra an toàn điện
- Kiểm tra phần mềm và lịch sử chương trình chạy
- Kiểm tra seal cửa xem có rò rỉ không.
- Kiểm tra hoạt động của các cảm biến nhiệt độ, CO2, cảm biến cửa.
- Kiểm tra tình trạng khay tạo ẩm.
- Vệ sinh thiết bị theo khuyến cáo của hãng.
- Lập báo cáo, dán tem bảo dưỡng và khuyến cáo vận hành</t>
  </si>
  <si>
    <t>Kiểm tra lịch sử hoạt động, lịch sử sửa chữa.
-Kiểm tra bề mặt ngoài và vị trí lắp đặt thiết bị
-Kiểm tra an toàn điện
-Vệ sinh thiết bị theo khuyến cáo của hãng
-Kiểm tra phần mềm và lịch sử chương trình chạy
-Hiệu chuẩn nhiệt độ block nhiệt theo tiêu chuẩn Eppendorf
-Chạy thử chương trình 
- Lập báo cáo, dán tem bảo dưỡng và khuyến cáo vận hành</t>
  </si>
  <si>
    <t>Kiểm tra lịch sử hoạt động, lịch sử sửa chữa.
- Kiểm tra bề mặt ngoài và vị trí lắp đặt thiết bị
- Kiểm tra an toàn điện
- Kiểm tra, vệ sinh dây cáp kết nối các module đảm bảo chắc chắn, tiếp xúc tốt, không hỏng hóc.
- Kiểm tra vệ sinh quạt tản nhiệt, khe thông gió.
- Vệ sinh bên ngoài máy.
- Vệ sinh khay đặt mẫu, cuvette
- Kiểm tra màn hình điều khiển
- Kiểm tra hoạt động cơ bản của máy.
- Lập báo cáo, dán tem bảo dưỡng và khuyến cáo vận hành</t>
  </si>
  <si>
    <t>Kiểm tra và vệ sinh bề mặt thiết bị
- Bôi trơn trục rotor và lid springs
- Kiểm tra kết nối điện và an toàn điện
- Kiểm tra hệ thống hiển thị và chức năng máy
- Kiểm tra lịch sử lỗi của thiết bị
- Kiểm tra giá trị mất cân bằng (imbalance)
- Kiểm tra độ chính xác thời gian ly tâm
- Hiệu chuẩn tốc độ  và nhiệt độ thiết bị
- Chạy thử thiết bị
- Lập báo cáo, dán tem bảo dưỡng và khuyến cáo vận hành</t>
  </si>
  <si>
    <t>Kiểm tra lịch sử hoạt động, lịch sử sửa chữa.
-Kiểm tra bề mặt ngoài và vị trí lắp đặt thiết bị
-Kiểm tra an toàn điện
-Vệ sinh thiết bị theo khuyến cáo của hãng
-Kiểm tra phần mềm và lịch sử chương trình chạy
-Chạy thử chương trình 
- Lập báo cáo, dán tem bảo dưỡng và khuyến cáo vận hành</t>
  </si>
  <si>
    <t>Kiểm tra lịch sử hoạt động, lịch sử sửa chữa.
- Kiểm tra bề mặt ngoài và vị trí lắp đặt thiết bị
- Kiểm tra an toàn điện
- Kiểm tra bộ điều khiển
- Kiểm tra nắp có đóng kín không
- Kiểm tra ống nối khí
- Kiểm tra hoạt động cảm biến
- Vệ sinh thiết bị bên ngoài bằng khăn mềm và Ethanol 70%.
- Lập báo cáo, dán tem bảo dưỡng và khuyến cáo vận hành</t>
  </si>
  <si>
    <t>Kiểm tra lịch sử hoạt động, lịch sử sửa chữa.
- Kiểm tra bề mặt ngoài và vị trí lắp đặt thiết bị
- Kiểm tra các van khí
- Kiểm tra ống nối khí
- Vệ sinh thiết bị bên ngoài bằng khăn mềm và Ethanol 70%.
- Lập báo cáo, dán tem bảo dưỡng và khuyến cáo vận hành</t>
  </si>
  <si>
    <t>Kiểm tra lịch sử hoạt động, lịch sử sửa chữa.
- Kiểm tra bề mặt ngoài và vị trí lắp đặt thiết bị
- Kiểm tra an toàn điện
- Kiểm tra bộ điều khiển
- Kiểm tra nắp có đóng kín không
- Kiểm tra ống nối khí, van điều áp ở bình khí
- Kiểm tra hoạt động cảm biến nhiệt độ
- Vệ sinh thiết bị bên ngoài bằng khăn mềm và Ethanol 70%.
- Lập báo cáo, dán tem bảo dưỡng và khuyến cáo vận hành</t>
  </si>
  <si>
    <t>Kiểm tra bộ phận gia nhiệt
- Kiểm tra bộ điều khiển nhiệt độ
- Kiểm tra đèn hiển thị
- Vệ sinh thiết bị</t>
  </si>
  <si>
    <t>Kiểm tra hệ thống cơ quay
- Kiểm tra hệ thống dao cắt
- Vệ sinh toàn bộ thiết bị</t>
  </si>
  <si>
    <t>Kiểm tra buồng đun paraffin
- Kiểm tra hệ thống làm lạnh
- Kiểm tra hệ thống nguồn
- Vệ sinh toàn bộ thiết bị</t>
  </si>
  <si>
    <t>Vệ sinh bề mặt bên trong và bên ngoài máy
- Thay thế bộ lọc than hoạt tính (2 tháng/lần)
- Rửa sạch các trạm rửa
- Làm sạch ống xả thải
- Rửa sạch các bể chứa dung dịch
- Vệ sinh các giá đỡ bình chứa dung dịch
- Vệ sinh bộ lọc nước cấp
- Làm sạch các giỏ slide bằng xylen
- Vệ sinh trạm sấy</t>
  </si>
  <si>
    <t>Kiểm tra hệ thống 
- Vệ sinh toàn bộ thiết bị</t>
  </si>
  <si>
    <t>Kiểm tra hệ thống điện nguồn
- Kiểm tra hệ thống điều khiển
- Kiểm tra hệ thống đèn chiếu sáng
- Kiểm tra hệ thống cửa
- Kiểm tra hệ thống báo động
- Vệ sinh toàn bộ thiết bị (giàn nóng, giàn lạnh)</t>
  </si>
  <si>
    <t>Công việc chính:
- Kiểm tra các điều kiện vận hành máy
- Vệ sinh bên ngoài thiết bị.
- Kiểm tra màn hình, vệ sinh nếu cần thiết.</t>
  </si>
  <si>
    <t xml:space="preserve">Thông tin TBDA cần phản hồi </t>
  </si>
  <si>
    <t>Kiểm tra các bản lề cửa và gá đỡ giá
- Kiểm tra gioăng làm kín và giá đựng mẫu có bị xước hay vỡ không, cửa tủ có kín hay không.
- Vệ sinh các tấm tản nhiệt của dàn ngưng.
- Kiểm tra tình trạng của động cơ máy nén và quạt.
- Kiểm tra và vệ sinh máng nư¬ớc và đường nước xả.
- Kiểm tra tình trạng quạt dàn lạnh.
- Kiểm tra, vệ sinh các cánh tản nhiệt. 
- Kiểm tra điện áp nguồn.
- Kiểm tra các đầu tiếp đất của thiết bị.
- Kiểm tra, làm sạch bụi bám trên bảng điều khiển.
- Kiểm tra các đèn chỉ thị và màn hình.
- Kiểm tra các phím trên bàn phím</t>
  </si>
  <si>
    <t>Đánh giá thiết bị trước khi bảo trì
- Kiểm tra dầu bơm chân không ngoài, thay thế hoặc châm thêm.
- Kiểm tra lọc dầu bơm chân không. Thay thế nếu cần thiết
- Kiểm tra các kết nối khí, các đường ống, đường dẫn chân không, Kiểm tra và vệ sinh màng lọc bụi
- Kiểm tra, vệ sinh bên ngoài thiết bị.
- Vệ sinh curtain plate, Vệ sinh Orifice, vệ sinh Qjet và IQ0
- Kiểm tra các cáp nối điện cho các module của hệ thống
- Kiểm tra các cáp kết nối tín hiệu giữa các module
- Kiểm tra máy sinh khí Nitơ, thay thế các vật tư bảo trì cho máy sinh khí.
- Kiểm tra đánh giá tình trạng của Bộ lưu điện (UPS) và đưa ra các khuyến cáo phù hợp.
- Vệ sinh Ion source
- Kiểm tra nhiệt độ của ion source
- Kiểm tra điện thế của các module trong MS
- Đánh giá tình trạng của buồng chân không
- Đánh giá cường độ (intensity) và Peak Width của các mass calib, tại mode dương và mode âm
- Kiểm tra hệ thống Sắc ký lỏng
- Trao đổi lại các công việc đã thực hiện với người sử dụng
- Đưa ra khuyến cáo về việc sử dụng và các phụ kiện cần thay thế cho khách hàng.</t>
  </si>
  <si>
    <t>Kiểm tra tình trạng tổng thể của thiết bị. Làm sạch
thân máy và các bộ phận bên ngoài.
- Kiểm tra hoạt động của Quạt ICU.
- Kiểm tra các dây, cáp kết nối. Kiểm tra phần mềm.
- Chạy chương trình system CIP.
- Kiểm tra tình trạng bơm hệ thống A và B, bơm mẫu, kiểm tra vệ sinh mixer.
- Kiểm tra xem hệ thống xả có hoạt động bình thường.
- Thay đổi dung dịch rửa máy bơm (20% etanol).
- Kiểm tra rò rỉ van, trạng thái đóng ngắt các van đầu vào, các van một chiều, nếu bị kẹt thì làm sạch.
- Kiểm tra, hiệu chuẩn zero cảm biến áp suất.
- Kiểm tra, làm sạch các module.
- Thực hiện kiểm tra cảm biến không khí .
- Chạy test hệ thống (Hóa chất chạy thử khách hàng cung cấp gồm 1000ml nước cất, 1000ml Nacl 1M - Acetol 1%, 300ml Ethanol 20%).
- Vệ sinh bộ thu phân đoạn, kiểm tra bên trong và bên ngoài xem có hư hỏng và rơi vãi. 
-Kiểm tra và làm sạch phễu thải và ống xả
-Lấp đầy hệ thống một lần nữa với Ethanol 20% để lưu giữ hệ thống (nếu cần).
- Lập báo cáo, dán tem bảo dưỡng và khuyến cáo vận hành</t>
  </si>
  <si>
    <t>Tổng cộng : 81 mục</t>
  </si>
  <si>
    <t>có cần hiệu chuẩn sau bảo trì không?
cần đơn vị bổ sung số seri</t>
  </si>
  <si>
    <r>
      <t xml:space="preserve">Model: MDF-C8V1; 
Hãng: PHCbi (PHC Corporation); 
</t>
    </r>
    <r>
      <rPr>
        <sz val="12"/>
        <color rgb="FFFF0000"/>
        <rFont val="Times New Roman"/>
        <family val="1"/>
      </rPr>
      <t>Serial number:
 19020041/ 19020045</t>
    </r>
  </si>
  <si>
    <r>
      <t xml:space="preserve">Model: Tissue Tek TEC 5; 
Hãng sản xuất: Sakura Finetek; 
Xuất xứ: Nhật Bản
</t>
    </r>
    <r>
      <rPr>
        <sz val="12"/>
        <color rgb="FFFF0000"/>
        <rFont val="Times New Roman"/>
        <family val="1"/>
      </rPr>
      <t>Module vùi mô: 52331211;
Module làm lạnh: 52341176</t>
    </r>
  </si>
  <si>
    <r>
      <t xml:space="preserve">Model: Tissue Tek DRS 2000; 
Hãng sản xuất: Sakura Finetek; 
Xuất xứ: Nhật Bản
</t>
    </r>
    <r>
      <rPr>
        <sz val="12"/>
        <color rgb="FFFF0000"/>
        <rFont val="Times New Roman"/>
        <family val="1"/>
      </rPr>
      <t>Số sê-ri: 49310420</t>
    </r>
  </si>
  <si>
    <r>
      <t xml:space="preserve">Model: Tissue Tek VIP 5-JR; 
Hãng sản xuất: Sakura Finetek; 
Xuất xứ: Nhật Bản
</t>
    </r>
    <r>
      <rPr>
        <sz val="12"/>
        <color rgb="FFFF0000"/>
        <rFont val="Times New Roman"/>
        <family val="1"/>
      </rPr>
      <t>Số sê-ri: 59030613</t>
    </r>
  </si>
  <si>
    <r>
      <t xml:space="preserve">Model: 5430R; 
Hãng sản xuất: Eppendorf; 
Xuất xứ: Đức
</t>
    </r>
    <r>
      <rPr>
        <sz val="12"/>
        <color rgb="FFFF0000"/>
        <rFont val="Times New Roman"/>
        <family val="1"/>
      </rPr>
      <t>Số sê-ri: 5428JM631344</t>
    </r>
  </si>
  <si>
    <r>
      <t xml:space="preserve">Model: INT-1400; 
Hãng sản xuất: Kewaunee; 
Xuất xứ: Ấn Độ
</t>
    </r>
    <r>
      <rPr>
        <sz val="12"/>
        <color rgb="FFFF0000"/>
        <rFont val="Times New Roman"/>
        <family val="1"/>
      </rPr>
      <t>Số sê-ri:
1. 25;
2. 26;
3. 27</t>
    </r>
  </si>
  <si>
    <r>
      <t xml:space="preserve">Model: 4D-Nucleofector; 
Hãng sản xuất: Lonza; 
Xuất xứ: Đức
</t>
    </r>
    <r>
      <rPr>
        <sz val="12"/>
        <color rgb="FFFF0000"/>
        <rFont val="Times New Roman"/>
        <family val="1"/>
      </rPr>
      <t xml:space="preserve"> Số sê-ri: Core unit: 819B0368 / X unit: 819X0374</t>
    </r>
  </si>
  <si>
    <r>
      <t xml:space="preserve">Model: Touch 50S (T50S); 
Hãng sản xuất: LEEC; 
Xuất xứ: Anh
</t>
    </r>
    <r>
      <rPr>
        <sz val="12"/>
        <color rgb="FFFF0000"/>
        <rFont val="Times New Roman"/>
        <family val="1"/>
      </rPr>
      <t>Số sê-ri: 
1. 00111;
2. 00112;
3. 00113;
4. 00114;
5. 00115</t>
    </r>
  </si>
  <si>
    <r>
      <t xml:space="preserve">Model: Touch 190S (T190S); 
Hãng sản xuất: LEEC; 
Xuất xứ: Anh
</t>
    </r>
    <r>
      <rPr>
        <sz val="12"/>
        <color rgb="FFFF0000"/>
        <rFont val="Times New Roman"/>
        <family val="1"/>
      </rPr>
      <t>Số sê-ri: T190-00445 và T190-00446 (2 thiết bị)</t>
    </r>
  </si>
  <si>
    <r>
      <t xml:space="preserve">Model: Eclipse Ci-E; 
Hãng sản xuất: Nikon - Nhật Bản; 
Xuất xứ: Máy chính: Trung Quốc; Phụ kiện: Nhật Bản, Trung Quốc
</t>
    </r>
    <r>
      <rPr>
        <sz val="12"/>
        <color rgb="FFFF0000"/>
        <rFont val="Times New Roman"/>
        <family val="1"/>
      </rPr>
      <t>Số sê-ri: 300486</t>
    </r>
  </si>
  <si>
    <r>
      <t xml:space="preserve">Model: Eclipse Ti2-A; 
Hãng sản xuất: Nikon - Nhật Bản; 
Xuất xứ: Máy chính: Nhật Bản; Phụ kiện: Nhật Bản, Trung Quốc, Pháp
</t>
    </r>
    <r>
      <rPr>
        <sz val="12"/>
        <color rgb="FFFF0000"/>
        <rFont val="Times New Roman"/>
        <family val="1"/>
      </rPr>
      <t>Số sê-ri: 741253 và 741245 (2 thiết bị)</t>
    </r>
  </si>
  <si>
    <r>
      <t xml:space="preserve">Model: Eclipse Ti2-E/A1R HD25; 
Hãng sản xuất: Nikon; 
Xuất xứ: Máy chính: Nhật Bản; Phụ kiện: Nhật Bản, Trung Quốc, Mỹ, Malaysia
</t>
    </r>
    <r>
      <rPr>
        <sz val="12"/>
        <color rgb="FFFF0000"/>
        <rFont val="Times New Roman"/>
        <family val="1"/>
      </rPr>
      <t>Số sê-ri: 542689</t>
    </r>
  </si>
  <si>
    <r>
      <t xml:space="preserve">Model: Arcturus Cellect FL; 
Hãng sản xuất: Applied Biosystems/Life Technologies - Thermo Fisher Scientific; 
Xuất xứ: Mỹ
</t>
    </r>
    <r>
      <rPr>
        <sz val="12"/>
        <color rgb="FFFF0000"/>
        <rFont val="Times New Roman"/>
        <family val="1"/>
      </rPr>
      <t>Số sê-ri: ARC-3008</t>
    </r>
  </si>
  <si>
    <r>
      <t xml:space="preserve">Model: Lkexv3910; 
Hãng sản xuất: Liebherr; 
Xuất xứ: Áo
</t>
    </r>
    <r>
      <rPr>
        <sz val="12"/>
        <color rgb="FFFF0000"/>
        <rFont val="Times New Roman"/>
        <family val="1"/>
      </rPr>
      <t>Số sê-ri: 85.115.241.5</t>
    </r>
  </si>
  <si>
    <r>
      <t xml:space="preserve">Model: LGPv 8420; 
Hãng sản xuất: Liebherr; 
Xuất xứ: Áo
</t>
    </r>
    <r>
      <rPr>
        <sz val="12"/>
        <color rgb="FFFF0000"/>
        <rFont val="Times New Roman"/>
        <family val="1"/>
      </rPr>
      <t>Số sê-ri:
1. 85.081.840.4
2. 85.120.550.0</t>
    </r>
  </si>
  <si>
    <r>
      <t xml:space="preserve">Model: Thermomixer C; 
Hãng sản xuất: Eppendorf; 
Xuất xứ: Đức
</t>
    </r>
    <r>
      <rPr>
        <sz val="12"/>
        <color rgb="FFFF0000"/>
        <rFont val="Times New Roman"/>
        <family val="1"/>
      </rPr>
      <t>Số sê-ri: 5382IM230950</t>
    </r>
  </si>
  <si>
    <r>
      <t xml:space="preserve">Model: Gentle MACS Octo Dissociator with Heaters; 
Hãng sản xuất: Miltenyi Biotec; 
Xuất xứ: Đức
</t>
    </r>
    <r>
      <rPr>
        <sz val="12"/>
        <color rgb="FFFF0000"/>
        <rFont val="Times New Roman"/>
        <family val="1"/>
      </rPr>
      <t>Số sê-ri: 2393</t>
    </r>
  </si>
  <si>
    <r>
      <t xml:space="preserve">Model: PS-53; 
Hãng sản xuất: Sakura Finetek; 
Xuất xứ: Nhật Bản
</t>
    </r>
    <r>
      <rPr>
        <sz val="12"/>
        <color rgb="FFFF0000"/>
        <rFont val="Times New Roman"/>
        <family val="1"/>
      </rPr>
      <t>Số sê-ri: 14883490</t>
    </r>
  </si>
  <si>
    <r>
      <t xml:space="preserve">Model: WNE 29; 
Hãng sản xuất: Memmert; 
Xuất xứ: Đức
</t>
    </r>
    <r>
      <rPr>
        <sz val="12"/>
        <color rgb="FFFF0000"/>
        <rFont val="Times New Roman"/>
        <family val="1"/>
      </rPr>
      <t>Số sê-ri: L620.0177</t>
    </r>
  </si>
  <si>
    <r>
      <t xml:space="preserve">Model: 1426AF-GB (Part No: 11555301); 
Hãng sản xuất: Chart Inc; 
Xuất xứ: Mỹ
</t>
    </r>
    <r>
      <rPr>
        <sz val="12"/>
        <color rgb="FFFF0000"/>
        <rFont val="Times New Roman"/>
        <family val="1"/>
      </rPr>
      <t>Số sê-ri: CAB2119</t>
    </r>
  </si>
  <si>
    <r>
      <t xml:space="preserve">Model: FNL Duracryl 180 LP TC (Part No: 10648S0); 
Hãng sản xuất: Chart Inc; 
Xuất xứ: Mỹ
</t>
    </r>
    <r>
      <rPr>
        <sz val="12"/>
        <color rgb="FFFF0000"/>
        <rFont val="Times New Roman"/>
        <family val="1"/>
      </rPr>
      <t>Số sê-ri: 31931267</t>
    </r>
  </si>
  <si>
    <r>
      <t xml:space="preserve">Model: VACUSAFE; 
Hãng sản xuất: Integra Biosciences; 
Xuất xứ: Thụy Sĩ
</t>
    </r>
    <r>
      <rPr>
        <sz val="12"/>
        <color rgb="FFFF0000"/>
        <rFont val="Times New Roman"/>
        <family val="1"/>
      </rPr>
      <t>Số sê-ri: 
1. 191223;
2. 191224;
3. 191226;
4. 191227</t>
    </r>
  </si>
  <si>
    <r>
      <t xml:space="preserve">Model: Cut 4060; 
Hãng sản xuất: </t>
    </r>
    <r>
      <rPr>
        <sz val="12"/>
        <color rgb="FFFF0000"/>
        <rFont val="Times New Roman"/>
        <family val="1"/>
      </rPr>
      <t xml:space="preserve">MicroTec; </t>
    </r>
    <r>
      <rPr>
        <sz val="12"/>
        <rFont val="Times New Roman"/>
        <family val="1"/>
      </rPr>
      <t xml:space="preserve">
Xuất xứ: Đức
Số sê-ri: 601362</t>
    </r>
  </si>
  <si>
    <r>
      <t xml:space="preserve">Bể điều nhiệt để bàn </t>
    </r>
    <r>
      <rPr>
        <sz val="12"/>
        <color rgb="FFFF0000"/>
        <rFont val="Times New Roman"/>
        <family val="1"/>
      </rPr>
      <t>(Ổ điều nhiệt để bàn)</t>
    </r>
  </si>
  <si>
    <r>
      <t xml:space="preserve">Thiết bị huyền phù tế bào từ mô
</t>
    </r>
    <r>
      <rPr>
        <sz val="12"/>
        <rFont val="Times New Roman"/>
        <family val="1"/>
      </rPr>
      <t>(Thiết bị phân tách tế bào bằng hạt từ)</t>
    </r>
  </si>
  <si>
    <r>
      <rPr>
        <sz val="12"/>
        <color rgb="FFFF0000"/>
        <rFont val="Times New Roman"/>
        <family val="1"/>
      </rPr>
      <t>Bàn hơ tiêu bản</t>
    </r>
    <r>
      <rPr>
        <sz val="12"/>
        <rFont val="Times New Roman"/>
        <family val="1"/>
      </rPr>
      <t xml:space="preserve">
(Máy biến nhiệt tiêu bản)</t>
    </r>
  </si>
  <si>
    <r>
      <t xml:space="preserve">Model: BT 37; 
Hãng: Planer; 
Xuất xứ: Anh/Mỹ/EU
</t>
    </r>
    <r>
      <rPr>
        <sz val="12"/>
        <color rgb="FFFF0000"/>
        <rFont val="Times New Roman"/>
        <family val="1"/>
      </rPr>
      <t>Số sê-ri: 37671-2019</t>
    </r>
  </si>
  <si>
    <r>
      <t xml:space="preserve">Model: Finn 90A; 
Hãng: Eyermed; 
Xuất xứ: Mỹ
</t>
    </r>
    <r>
      <rPr>
        <sz val="12"/>
        <color rgb="FFFF0000"/>
        <rFont val="Times New Roman"/>
        <family val="1"/>
      </rPr>
      <t>Số sê-ri: 2019100985604</t>
    </r>
  </si>
  <si>
    <r>
      <t xml:space="preserve">Model: MiniSpin; 
Hãng: Eppendorf; 
Xuất xứ: Mỹ
</t>
    </r>
    <r>
      <rPr>
        <sz val="12"/>
        <color rgb="FFFF0000"/>
        <rFont val="Times New Roman"/>
        <family val="1"/>
      </rPr>
      <t>Số sê-ri: 5452IH604405</t>
    </r>
  </si>
  <si>
    <r>
      <t xml:space="preserve">Model: WNE 29; 
Hãng: Memmert; 
Xuất xứ: Đức
</t>
    </r>
    <r>
      <rPr>
        <sz val="12"/>
        <color rgb="FFFF0000"/>
        <rFont val="Times New Roman"/>
        <family val="1"/>
      </rPr>
      <t>Số sê-ri: L620.0175</t>
    </r>
  </si>
  <si>
    <r>
      <t>Model: IF 260; 
Hãng sản xuất: Memmert; 
Xuất xứ: Đức</t>
    </r>
    <r>
      <rPr>
        <sz val="12"/>
        <color rgb="FFFF0000"/>
        <rFont val="Times New Roman"/>
        <family val="1"/>
      </rPr>
      <t xml:space="preserve">
Số sê-ri: D620.0133</t>
    </r>
  </si>
  <si>
    <r>
      <rPr>
        <sz val="12"/>
        <color rgb="FFFF0000"/>
        <rFont val="Times New Roman"/>
        <family val="1"/>
      </rPr>
      <t xml:space="preserve">Model: 3023; </t>
    </r>
    <r>
      <rPr>
        <sz val="12"/>
        <rFont val="Times New Roman"/>
        <family val="1"/>
      </rPr>
      <t xml:space="preserve">
Hãng sản xuất: GFL (LAUDA); 
Xuất xứ: Đức
</t>
    </r>
    <r>
      <rPr>
        <sz val="12"/>
        <color rgb="FFFF0000"/>
        <rFont val="Times New Roman"/>
        <family val="1"/>
      </rPr>
      <t>Số sê-ri: 1903533</t>
    </r>
  </si>
  <si>
    <r>
      <t xml:space="preserve">Model: Lkexv3910; 
Hãng: Liebherr; 
Xuất xứ: Áo
</t>
    </r>
    <r>
      <rPr>
        <sz val="12"/>
        <color rgb="FFFF0000"/>
        <rFont val="Times New Roman"/>
        <family val="1"/>
      </rPr>
      <t>Số sê-ri: 85.115.255.2</t>
    </r>
  </si>
  <si>
    <r>
      <t xml:space="preserve">Model: LGPv 8420; 
Hãng: Liebherr; 
Xuất xứ: Áo
</t>
    </r>
    <r>
      <rPr>
        <sz val="12"/>
        <color rgb="FFFF0000"/>
        <rFont val="Times New Roman"/>
        <family val="1"/>
      </rPr>
      <t>Số sê-ri: 85.118.510.9</t>
    </r>
  </si>
  <si>
    <r>
      <t xml:space="preserve">Model: VACUSAFE; 
Hãng: Integra Biosciences; 
Xuất xứ: Thụy Sĩ
</t>
    </r>
    <r>
      <rPr>
        <sz val="12"/>
        <color rgb="FFFF0000"/>
        <rFont val="Times New Roman"/>
        <family val="1"/>
      </rPr>
      <t>Số sê-ri: 191225</t>
    </r>
  </si>
  <si>
    <r>
      <t xml:space="preserve">Model: AC2-4E8; 
Hãng: Esco; 
Xuất xứ: Indonesia
</t>
    </r>
    <r>
      <rPr>
        <sz val="12"/>
        <color rgb="FFFF0000"/>
        <rFont val="Times New Roman"/>
        <family val="1"/>
      </rPr>
      <t>Số sê-ri: 2020-</t>
    </r>
  </si>
  <si>
    <r>
      <t xml:space="preserve">Model: ICO105med; 
Hãng sản xuất: Memmert; 
Xuất xứ: Đức
</t>
    </r>
    <r>
      <rPr>
        <sz val="12"/>
        <color rgb="FFFF0000"/>
        <rFont val="Times New Roman"/>
        <family val="1"/>
      </rPr>
      <t>Số sê-ri: 0620.0124</t>
    </r>
  </si>
  <si>
    <r>
      <t xml:space="preserve">Model: Sanger ABI 3500
Hãng: Applied Biosystems - Life Technologies - Thermo Fisher Scientific
</t>
    </r>
    <r>
      <rPr>
        <sz val="12"/>
        <color rgb="FFFF0000"/>
        <rFont val="Times New Roman"/>
        <family val="1"/>
      </rPr>
      <t>Số sê-ri: 32198-080</t>
    </r>
  </si>
  <si>
    <r>
      <t xml:space="preserve">Model: Ion GeneStudio S5 Prime, Ion Chef
Hãng: Applied Biosystems - Life Technologies -Thermo Fisher Scientific
</t>
    </r>
    <r>
      <rPr>
        <sz val="12"/>
        <color rgb="FFFF0000"/>
        <rFont val="Times New Roman"/>
        <family val="1"/>
      </rPr>
      <t>Số sê-ri: 2773920060311</t>
    </r>
  </si>
  <si>
    <r>
      <t xml:space="preserve">Kiểm tra các điều kiện vận hành máy (nhiệt độ, độ ẩm, điện áp nguồn cấp)
- Kiểm tra dữ liệu trên máy tính và backup nếu cần
- Vệ sinh bên trong và bên ngoài thiết bị
- Kiểm tra ghi nhận số giờ đã sử dụng của đèn, thay thế (nếu cần thiết, vật tư do khách hàng cung cấp)
- Kiểm tra màn hình hiển thị - cảm ứng, vệ sinh nếu cần thiết
- Hiệu chuẩn thiết bị (Optical); ROI, Uniformity, background, DYE (sử dụng hóa chất chuyên dụng chính hãng để thực hiện)
- Chạy chương trình chẩn đoán thiết bị
 - </t>
    </r>
    <r>
      <rPr>
        <sz val="12"/>
        <color rgb="FFFF0000"/>
        <rFont val="Times New Roman"/>
        <family val="1"/>
      </rPr>
      <t>Chạy hiệu chuẩn máy sau khi bảo trì (có giấy chứng nhận đạt yêu cầu)</t>
    </r>
  </si>
  <si>
    <r>
      <t xml:space="preserve">Model: QuantStudio 5
Hãng: ThermoFisher
</t>
    </r>
    <r>
      <rPr>
        <sz val="12"/>
        <color rgb="FFFF0000"/>
        <rFont val="Times New Roman"/>
        <family val="1"/>
      </rPr>
      <t>Số sê-ri: 272522954</t>
    </r>
  </si>
  <si>
    <r>
      <t xml:space="preserve">Model: Quantstudio 12 Flex
Hãng: ThermoFisher
</t>
    </r>
    <r>
      <rPr>
        <sz val="12"/>
        <color rgb="FFFF0000"/>
        <rFont val="Times New Roman"/>
        <family val="1"/>
      </rPr>
      <t>Số sê-ri: 285882020</t>
    </r>
  </si>
  <si>
    <r>
      <t xml:space="preserve">Model: 6600+
Hãng: Sciex
</t>
    </r>
    <r>
      <rPr>
        <sz val="12"/>
        <color rgb="FFFF0000"/>
        <rFont val="Times New Roman"/>
        <family val="1"/>
      </rPr>
      <t>Số sê-ri: EY220742003</t>
    </r>
  </si>
  <si>
    <r>
      <t xml:space="preserve">Model: API 3200 Triplequad
Hãng: Sciex
</t>
    </r>
    <r>
      <rPr>
        <sz val="12"/>
        <color rgb="FFFF0000"/>
        <rFont val="Times New Roman"/>
        <family val="1"/>
      </rPr>
      <t>Số sê-ri: ABCBM5872728</t>
    </r>
  </si>
  <si>
    <r>
      <t xml:space="preserve">Model: Akta Pure HS
Hãng: GE Healthcare
</t>
    </r>
    <r>
      <rPr>
        <sz val="12"/>
        <color rgb="FFFF0000"/>
        <rFont val="Times New Roman"/>
        <family val="1"/>
      </rPr>
      <t>Số sê-ri: 2562203</t>
    </r>
  </si>
  <si>
    <r>
      <t xml:space="preserve">Model: NextSeq550; 
Hãng: Illumina
</t>
    </r>
    <r>
      <rPr>
        <sz val="12"/>
        <color rgb="FFFF0000"/>
        <rFont val="Times New Roman"/>
        <family val="1"/>
      </rPr>
      <t>Số sê-ri: NB552426</t>
    </r>
  </si>
  <si>
    <r>
      <t xml:space="preserve">Model: HV-110; 
Hãng: Hirayama; 
Xuất xứ: Nhật Bản
</t>
    </r>
    <r>
      <rPr>
        <sz val="12"/>
        <color rgb="FFFF0000"/>
        <rFont val="Times New Roman"/>
        <family val="1"/>
      </rPr>
      <t>Số sê-ri: 30519022285</t>
    </r>
  </si>
  <si>
    <r>
      <t xml:space="preserve">Model: SevenCompact pH/Ion; 
Hãng: Mettler Toledo; 
Xuất xứ: Thụy Sĩ (Hungary)
</t>
    </r>
    <r>
      <rPr>
        <sz val="12"/>
        <color rgb="FFFF0000"/>
        <rFont val="Times New Roman"/>
        <family val="1"/>
      </rPr>
      <t>Số sê-ri: C030760761</t>
    </r>
  </si>
  <si>
    <r>
      <t xml:space="preserve">Model: MS1602TS (MS1602TS/00); 
Hãng sản xuất: Mettler Toledo; 
Xuất xứ: Trung Quốc
</t>
    </r>
    <r>
      <rPr>
        <sz val="12"/>
        <color rgb="FFFF0000"/>
        <rFont val="Times New Roman"/>
        <family val="1"/>
      </rPr>
      <t>Số sê-ri: C03287183</t>
    </r>
  </si>
  <si>
    <r>
      <t xml:space="preserve">Model: Vitek MS; 
Hãng: Biomerieux; 
Xuất xứ: Pháp
</t>
    </r>
    <r>
      <rPr>
        <sz val="12"/>
        <color rgb="FFFF0000"/>
        <rFont val="Times New Roman"/>
        <family val="1"/>
      </rPr>
      <t>Số sê-ri: 52029</t>
    </r>
  </si>
  <si>
    <r>
      <t xml:space="preserve">Model: Purifier Horizontal Clean Bench; 
Hãng: Labconco (Mỹ); 
Xuất xứ: Mỹ
</t>
    </r>
    <r>
      <rPr>
        <sz val="12"/>
        <color rgb="FFFF0000"/>
        <rFont val="Times New Roman"/>
        <family val="1"/>
      </rPr>
      <t>Số sê-ri: 200696831</t>
    </r>
  </si>
  <si>
    <r>
      <t xml:space="preserve">Model: HV-110; 
Hãng: Hirayama; 
Xuất xứ: Nhật Bản
</t>
    </r>
    <r>
      <rPr>
        <sz val="12"/>
        <color rgb="FFFF0000"/>
        <rFont val="Times New Roman"/>
        <family val="1"/>
      </rPr>
      <t>Số sê-ri: 30519052321</t>
    </r>
  </si>
  <si>
    <r>
      <t xml:space="preserve">Model: Ultima 1600LXP; 
Hãng sản xuất: Lanpher/Getinge group; 
Xuất xứ: Pháp
</t>
    </r>
    <r>
      <rPr>
        <sz val="12"/>
        <color rgb="FFFF0000"/>
        <rFont val="Times New Roman"/>
        <family val="1"/>
      </rPr>
      <t>Số sê-ri: 9G124341</t>
    </r>
  </si>
  <si>
    <r>
      <t xml:space="preserve">Model: VACUSAFE; 
Hãng: Integra Biosciences; 
Xuất xứ: Thụy Sĩ
</t>
    </r>
    <r>
      <rPr>
        <sz val="12"/>
        <color rgb="FFFF0000"/>
        <rFont val="Times New Roman"/>
        <family val="1"/>
      </rPr>
      <t>Số sê-ri: 191222</t>
    </r>
  </si>
  <si>
    <r>
      <t xml:space="preserve">Model: Eclipse Ci-E; 
Hãng sản xuất: Nikon - Nhật Bản; 
Nước gắn xuất: Máy chính: Trung Quốc; Phụ kiện: Nhật Bản, Trung Quốc
</t>
    </r>
    <r>
      <rPr>
        <sz val="12"/>
        <color rgb="FFFF0000"/>
        <rFont val="Times New Roman"/>
        <family val="1"/>
      </rPr>
      <t>Số sê-ri: 300489</t>
    </r>
  </si>
  <si>
    <r>
      <t xml:space="preserve">Model: IF 260; 
Hãng sản xuất: Memmert; 
Xuất xứ: Đức
</t>
    </r>
    <r>
      <rPr>
        <sz val="12"/>
        <color rgb="FFFF0000"/>
        <rFont val="Times New Roman"/>
        <family val="1"/>
      </rPr>
      <t>Số sê-ri: D620.0134</t>
    </r>
  </si>
  <si>
    <r>
      <t xml:space="preserve">Model: 3031; 
Hãng sản xuất: GFL (LAUDA); 
Xuất xứ: Đức
</t>
    </r>
    <r>
      <rPr>
        <sz val="12"/>
        <color rgb="FFFF0000"/>
        <rFont val="Times New Roman"/>
        <family val="1"/>
      </rPr>
      <t>Số sê-ri: 1903537</t>
    </r>
  </si>
  <si>
    <r>
      <t xml:space="preserve">Model: INT-1400; 
Hãng: Kewaunee; 
Xuất xứ: Ấn Độ
</t>
    </r>
    <r>
      <rPr>
        <sz val="12"/>
        <color rgb="FFFF0000"/>
        <rFont val="Times New Roman"/>
        <family val="1"/>
      </rPr>
      <t>Số sê-ri: 00028</t>
    </r>
  </si>
  <si>
    <r>
      <t xml:space="preserve">Model: D1008; 
Hãng: Dragon; 
Xuất xứ: Trung Quốc
</t>
    </r>
    <r>
      <rPr>
        <sz val="12"/>
        <color rgb="FFFF0000"/>
        <rFont val="Times New Roman"/>
        <family val="1"/>
      </rPr>
      <t>Số sê-ri: HB198AH0000586</t>
    </r>
  </si>
  <si>
    <r>
      <t xml:space="preserve">Model: Bact/Alert Virtuo; 
Hãng: Biomerieux; 
Xuất xứ: Mỹ
</t>
    </r>
    <r>
      <rPr>
        <sz val="12"/>
        <color rgb="FFFF0000"/>
        <rFont val="Times New Roman"/>
        <family val="1"/>
      </rPr>
      <t>Số sê-ri: VRTA-01069</t>
    </r>
  </si>
  <si>
    <r>
      <t xml:space="preserve">Model: MX-S; 
Hãng sản xuất: Dhub Scientific (Mỹ); 
Xuất xứ: Trung Quốc
</t>
    </r>
    <r>
      <rPr>
        <sz val="12"/>
        <color rgb="FFFF0000"/>
        <rFont val="Times New Roman"/>
        <family val="1"/>
      </rPr>
      <t>Số sê-ri: VB195AH0016047</t>
    </r>
  </si>
  <si>
    <r>
      <t xml:space="preserve">Model: UVP GelStudio Plus; 
Hãng: Analytik Jena; 
Xuất xứ: Mỹ
</t>
    </r>
    <r>
      <rPr>
        <sz val="12"/>
        <color rgb="FFFF0000"/>
        <rFont val="Times New Roman"/>
        <family val="1"/>
      </rPr>
      <t>Số sê-ri: H207090</t>
    </r>
  </si>
  <si>
    <r>
      <t xml:space="preserve">Model: Touch 50S (T50S); 
Hãng: LEEC;
Xuất xứ: Anh
</t>
    </r>
    <r>
      <rPr>
        <sz val="12"/>
        <color rgb="FFFF0000"/>
        <rFont val="Times New Roman"/>
        <family val="1"/>
      </rPr>
      <t>Số sê-ri: 116</t>
    </r>
  </si>
  <si>
    <r>
      <t xml:space="preserve">Model: MDF-U33V PB; 
Hãng: PHCbi; 
Xuất xứ: Nhật Bản
</t>
    </r>
    <r>
      <rPr>
        <sz val="12"/>
        <color rgb="FFFF0000"/>
        <rFont val="Times New Roman"/>
        <family val="1"/>
      </rPr>
      <t>Số sê-ri: 19010002</t>
    </r>
  </si>
  <si>
    <r>
      <t xml:space="preserve">Model: LGFv 8420; 
Hãng: Liebherr; 
Xuất xứ: Áo
</t>
    </r>
    <r>
      <rPr>
        <sz val="12"/>
        <color rgb="FFFF0000"/>
        <rFont val="Times New Roman"/>
        <family val="1"/>
      </rPr>
      <t>Số sê-ri: 85120549.4</t>
    </r>
  </si>
  <si>
    <r>
      <t xml:space="preserve">Model: LGFv 8420; 
Hãng: Liebherr; 
Xuất xứ: Áo
</t>
    </r>
    <r>
      <rPr>
        <sz val="12"/>
        <color rgb="FFFF0000"/>
        <rFont val="Times New Roman"/>
        <family val="1"/>
      </rPr>
      <t>Số sê-ri: 85120548.7</t>
    </r>
  </si>
  <si>
    <r>
      <t xml:space="preserve">Model: INT-1400; 
Hãng: Kewaunee; 
Xuất xứ: Ấn Độ
</t>
    </r>
    <r>
      <rPr>
        <sz val="12"/>
        <color rgb="FFFF0000"/>
        <rFont val="Times New Roman"/>
        <family val="1"/>
      </rPr>
      <t>Số sê-ri: 00029</t>
    </r>
  </si>
  <si>
    <r>
      <t xml:space="preserve">Model: ThermoMixer C; 
Hãng: Eppendorf; 
Xuất xứ: Đức
</t>
    </r>
    <r>
      <rPr>
        <sz val="12"/>
        <color rgb="FFFF0000"/>
        <rFont val="Times New Roman"/>
        <family val="1"/>
      </rPr>
      <t>Số sê-ri: 5382IM630963</t>
    </r>
  </si>
  <si>
    <r>
      <t xml:space="preserve">Model: MiniSpin; 
Hãng: Eppendorf; 
Xuất xứ: Mỹ
</t>
    </r>
    <r>
      <rPr>
        <sz val="12"/>
        <color rgb="FFFF0000"/>
        <rFont val="Times New Roman"/>
        <family val="1"/>
      </rPr>
      <t>Số sê-ri: 5452IH904403</t>
    </r>
  </si>
  <si>
    <r>
      <t xml:space="preserve">Model: IF 260; 
Hãng sản xuất: Memmert; 
Xuất xứ: Đức
</t>
    </r>
    <r>
      <rPr>
        <sz val="12"/>
        <color rgb="FFFF0000"/>
        <rFont val="Times New Roman"/>
        <family val="1"/>
      </rPr>
      <t>Số sê-ri: D620.0132</t>
    </r>
  </si>
  <si>
    <r>
      <t xml:space="preserve">Model: 3005; 
Hãng sản xuất: GFL (LAUDA); 
Xuất xứ: Đức
</t>
    </r>
    <r>
      <rPr>
        <sz val="12"/>
        <color rgb="FFFF0000"/>
        <rFont val="Times New Roman"/>
        <family val="1"/>
      </rPr>
      <t>Số sê-ri: 1903524</t>
    </r>
  </si>
  <si>
    <r>
      <t xml:space="preserve">Model: Lkexv-3910; 
Hãng: Liebherr; 
Xuất xứ: Áo
</t>
    </r>
    <r>
      <rPr>
        <sz val="12"/>
        <color rgb="FFFF0000"/>
        <rFont val="Times New Roman"/>
        <family val="1"/>
      </rPr>
      <t>Số sê-ri: 849404793</t>
    </r>
  </si>
  <si>
    <r>
      <t xml:space="preserve">Model: D1008; 
Hãng: Dragon; 
Xuất xứ: Trung Quốc
</t>
    </r>
    <r>
      <rPr>
        <sz val="12"/>
        <color rgb="FFFF0000"/>
        <rFont val="Times New Roman"/>
        <family val="1"/>
      </rPr>
      <t>Số sê-ri: HB204AQ000411</t>
    </r>
  </si>
  <si>
    <r>
      <t xml:space="preserve">Model: MX-S; 
Hãng sản xuất: Dlab Scientific (Mỹ); 
Xuất xứ: Trung Quốc
</t>
    </r>
    <r>
      <rPr>
        <sz val="12"/>
        <color rgb="FFFF0000"/>
        <rFont val="Times New Roman"/>
        <family val="1"/>
      </rPr>
      <t>Số sê-ri: VB195AH0016081</t>
    </r>
  </si>
  <si>
    <t>Bảo trì bảo dưỡng thiết bị chuyên dụng</t>
  </si>
  <si>
    <r>
      <t xml:space="preserve">Model: INT-1400; 
Hãng: Kewaunee; 
Serial number: 30
</t>
    </r>
    <r>
      <rPr>
        <sz val="12"/>
        <color rgb="FFFF0000"/>
        <rFont val="Times New Roman"/>
        <family val="1"/>
      </rPr>
      <t>Số sê-ri: 30</t>
    </r>
  </si>
  <si>
    <t>Đơn giá  (VNĐ)</t>
  </si>
  <si>
    <t>TRƯỜNG ĐẠI HỌC Y KHOA</t>
  </si>
  <si>
    <t>PHẠM NGỌC THẠCH</t>
  </si>
  <si>
    <t>CỘNG HÒA XÃ HỘI CHỦ NGHĨA VIỆT NAM</t>
  </si>
  <si>
    <t>Độc lập - Tự do - Hạnh phúc</t>
  </si>
  <si>
    <t>Nội dung công việc bảo trì</t>
  </si>
  <si>
    <t xml:space="preserve">PHỤ LỤC </t>
  </si>
  <si>
    <t>(Đính kèm Công văn số ……./TĐHYKPNT-TBDA ngày ….. tháng …. năm 2025 của Trường Đại học Y khoa Phạm Ngọc Thạch)</t>
  </si>
  <si>
    <t>Back up dữ liệu
- Kiểm tra Version phần mềm máy và Torrent Server cập nhật bản mới nhất nếu cần
- Kiểm tra và vệ sinh các đầu nối ống
- Kiểm tra và vệ sinh màn hình cảm ứng
- Kiểm tra và vệ sinh POGO pin
- Thay port seal nếu cần
- Thực hiện Factory test
Đánh giá lại:
- Đánh giá lại công việc đã thực hiện với khách hàng.
- Đánh giá lại qui trình bảo trì với khách hàng.
Tổng quát:
- Hỏi thăm khách hàng về việc bảo trì thiết bị lần cuối và các vấn đề khi chạy máy nếu có.
Tổng hợp thông tin hệ thống:
-Thu thập thông tin Firmware hệ thống, phần mềm, cấu hình máy tính và các thiết bị liên quan
Kiểm tra máy tính:
- Gỡ bỏ các phần mềm phát sinh không cần thiết
- Kiểm tra lại các cài đặt cần thiết cho việc chạy máy
Công việc chính:
- Kiểm tra điều kiện đặt máy và lưu ý khách hàng nếu cần. 
- Back up dữ liệu
- Kiểm tra Version phần mềm máy và Torrent Server cập nhật bản mới nhất nếu cần
- Kiểm tra và vệ sinh các đầu nối ống
- Kiểm tra và vệ sinh màn hình cảm ứng
- Kiểm tra và vệ sinh POGO pin
- Thay port seal nếu cần
- Thực hiện Factory test
Đánh giá lại:
- Đánh giá lại công việc đã thực hiện với khách hàng.
- Đánh giá lại qui trình bảo trì với khách hàng.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</si>
</sst>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b/>
      <sz val="17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i/>
      <sz val="13"/>
      <color rgb="FFFF000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9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65" fontId="6" fillId="3" borderId="1" xfId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165" fontId="6" fillId="0" borderId="1" xfId="1" applyNumberFormat="1" applyFont="1" applyFill="1" applyBorder="1" applyAlignment="1">
      <alignment horizontal="center" wrapText="1"/>
    </xf>
    <xf numFmtId="165" fontId="5" fillId="0" borderId="1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Alignment="1">
      <alignment horizont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9" fillId="0" borderId="0" xfId="2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165" fontId="6" fillId="0" borderId="6" xfId="0" applyNumberFormat="1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 wrapText="1"/>
    </xf>
    <xf numFmtId="165" fontId="6" fillId="0" borderId="6" xfId="1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5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136071</xdr:colOff>
      <xdr:row>2</xdr:row>
      <xdr:rowOff>68035</xdr:rowOff>
    </xdr:from>
    <xdr:to>
      <xdr:col>7</xdr:col>
      <xdr:colOff>1129393</xdr:colOff>
      <xdr:row>2</xdr:row>
      <xdr:rowOff>68035</xdr:rowOff>
    </xdr:to>
    <xdr:cxnSp macro="">
      <xdr:nvCxnSpPr>
        <xdr:cNvPr id="3" name="Straight Connector 2"/>
        <xdr:cNvCxnSpPr/>
      </xdr:nvCxnSpPr>
      <xdr:spPr>
        <a:xfrm>
          <a:off x="7470321" y="693964"/>
          <a:ext cx="99332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734786</xdr:colOff>
      <xdr:row>2</xdr:row>
      <xdr:rowOff>81642</xdr:rowOff>
    </xdr:from>
    <xdr:to>
      <xdr:col>3</xdr:col>
      <xdr:colOff>1809750</xdr:colOff>
      <xdr:row>2</xdr:row>
      <xdr:rowOff>95250</xdr:rowOff>
    </xdr:to>
    <xdr:cxnSp macro="">
      <xdr:nvCxnSpPr>
        <xdr:cNvPr id="7" name="Straight Connector 6"/>
        <xdr:cNvCxnSpPr/>
      </xdr:nvCxnSpPr>
      <xdr:spPr>
        <a:xfrm flipV="1">
          <a:off x="1074965" y="707571"/>
          <a:ext cx="1074964" cy="136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3"/>
  <sheetViews>
    <sheetView tabSelected="1" topLeftCell="A157" zoomScale="85" zoomScaleNormal="85" workbookViewId="0">
      <selection activeCell="P65" sqref="P65:P66"/>
    </sheetView>
  </sheetViews>
  <sheetFormatPr defaultColWidth="9.140625" defaultRowHeight="15.75" x14ac:dyDescent="0.25"/>
  <cols>
    <col min="1" max="1" width="5.140625" style="11" bestFit="1" customWidth="1"/>
    <col min="2" max="2" width="7.140625" style="11" hidden="1" customWidth="1"/>
    <col min="3" max="3" width="8.140625" style="11" hidden="1" customWidth="1"/>
    <col min="4" max="4" width="44.7109375" style="43" customWidth="1"/>
    <col min="5" max="5" width="11.140625" style="9" customWidth="1"/>
    <col min="6" max="6" width="29.140625" style="43" customWidth="1"/>
    <col min="7" max="7" width="19.85546875" style="9" customWidth="1"/>
    <col min="8" max="8" width="21.42578125" style="9" customWidth="1"/>
    <col min="9" max="9" width="9.7109375" style="9" customWidth="1"/>
    <col min="10" max="11" width="17.28515625" style="9" customWidth="1"/>
    <col min="12" max="12" width="17.28515625" style="9" hidden="1" customWidth="1"/>
    <col min="13" max="13" width="16.7109375" style="37" hidden="1" customWidth="1"/>
    <col min="14" max="14" width="33.7109375" style="9" hidden="1" customWidth="1"/>
    <col min="15" max="15" width="36.5703125" style="11" hidden="1" customWidth="1"/>
    <col min="16" max="16" width="61" style="14" customWidth="1"/>
    <col min="17" max="17" width="25.28515625" style="14" hidden="1" customWidth="1"/>
    <col min="18" max="16384" width="9.140625" style="14"/>
  </cols>
  <sheetData>
    <row r="1" spans="1:20" ht="33" customHeight="1" x14ac:dyDescent="0.25">
      <c r="A1" s="55" t="s">
        <v>687</v>
      </c>
      <c r="B1" s="55"/>
      <c r="C1" s="55"/>
      <c r="D1" s="55"/>
      <c r="E1" s="51"/>
      <c r="F1" s="55" t="s">
        <v>689</v>
      </c>
      <c r="G1" s="55"/>
      <c r="H1" s="55"/>
      <c r="I1" s="55"/>
      <c r="J1" s="55"/>
      <c r="K1" s="55"/>
    </row>
    <row r="2" spans="1:20" ht="16.5" customHeight="1" x14ac:dyDescent="0.25">
      <c r="A2" s="55" t="s">
        <v>688</v>
      </c>
      <c r="B2" s="55"/>
      <c r="C2" s="55"/>
      <c r="D2" s="55"/>
      <c r="E2" s="51"/>
      <c r="F2" s="55" t="s">
        <v>690</v>
      </c>
      <c r="G2" s="55"/>
      <c r="H2" s="55"/>
      <c r="I2" s="55"/>
      <c r="J2" s="55"/>
      <c r="K2" s="55"/>
    </row>
    <row r="3" spans="1:20" ht="16.5" x14ac:dyDescent="0.25">
      <c r="A3" s="52"/>
      <c r="B3" s="52"/>
      <c r="C3" s="52"/>
      <c r="D3" s="52"/>
      <c r="E3" s="51"/>
      <c r="F3" s="51"/>
    </row>
    <row r="4" spans="1:20" ht="21.75" x14ac:dyDescent="0.3">
      <c r="A4" s="54" t="s">
        <v>692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20" ht="29.25" customHeight="1" x14ac:dyDescent="0.3">
      <c r="A5" s="67" t="s">
        <v>693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20" ht="21" customHeight="1" x14ac:dyDescent="0.25">
      <c r="A6" s="68" t="s">
        <v>543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8" spans="1:20" s="11" customFormat="1" ht="31.5" x14ac:dyDescent="0.25">
      <c r="A8" s="21" t="s">
        <v>1</v>
      </c>
      <c r="B8" s="21" t="s">
        <v>521</v>
      </c>
      <c r="C8" s="21"/>
      <c r="D8" s="21" t="s">
        <v>2</v>
      </c>
      <c r="E8" s="21" t="s">
        <v>3</v>
      </c>
      <c r="F8" s="21" t="s">
        <v>5</v>
      </c>
      <c r="G8" s="21" t="s">
        <v>256</v>
      </c>
      <c r="H8" s="21" t="s">
        <v>257</v>
      </c>
      <c r="I8" s="21" t="s">
        <v>505</v>
      </c>
      <c r="J8" s="21" t="s">
        <v>686</v>
      </c>
      <c r="K8" s="21" t="s">
        <v>504</v>
      </c>
      <c r="L8" s="21" t="s">
        <v>520</v>
      </c>
      <c r="M8" s="22" t="s">
        <v>503</v>
      </c>
      <c r="N8" s="23" t="s">
        <v>511</v>
      </c>
      <c r="O8" s="21" t="s">
        <v>510</v>
      </c>
      <c r="P8" s="21" t="s">
        <v>691</v>
      </c>
      <c r="Q8" s="21" t="s">
        <v>604</v>
      </c>
    </row>
    <row r="9" spans="1:20" s="11" customFormat="1" ht="36" customHeight="1" x14ac:dyDescent="0.25">
      <c r="A9" s="16"/>
      <c r="B9" s="16"/>
      <c r="C9" s="15">
        <v>12</v>
      </c>
      <c r="D9" s="47" t="s">
        <v>684</v>
      </c>
      <c r="E9" s="16"/>
      <c r="F9" s="24"/>
      <c r="G9" s="16"/>
      <c r="H9" s="16"/>
      <c r="I9" s="16"/>
      <c r="J9" s="16"/>
      <c r="K9" s="16"/>
      <c r="L9" s="16"/>
      <c r="M9" s="25"/>
      <c r="N9" s="16"/>
      <c r="O9" s="16"/>
      <c r="P9" s="47" t="s">
        <v>684</v>
      </c>
      <c r="Q9" s="45"/>
      <c r="R9" s="14"/>
      <c r="S9" s="14"/>
      <c r="T9" s="14"/>
    </row>
    <row r="10" spans="1:20" s="11" customFormat="1" ht="31.5" x14ac:dyDescent="0.25">
      <c r="A10" s="61">
        <v>1</v>
      </c>
      <c r="B10" s="61" t="s">
        <v>535</v>
      </c>
      <c r="C10" s="63" t="s">
        <v>33</v>
      </c>
      <c r="D10" s="64" t="s">
        <v>34</v>
      </c>
      <c r="E10" s="61" t="s">
        <v>10</v>
      </c>
      <c r="F10" s="64" t="s">
        <v>525</v>
      </c>
      <c r="G10" s="61" t="s">
        <v>314</v>
      </c>
      <c r="H10" s="61" t="s">
        <v>258</v>
      </c>
      <c r="I10" s="61">
        <v>1</v>
      </c>
      <c r="J10" s="66"/>
      <c r="K10" s="66"/>
      <c r="L10" s="61" t="s">
        <v>523</v>
      </c>
      <c r="M10" s="19">
        <f>7000000*1.08</f>
        <v>7560000.0000000009</v>
      </c>
      <c r="N10" s="10" t="s">
        <v>506</v>
      </c>
      <c r="O10" s="10" t="s">
        <v>512</v>
      </c>
      <c r="P10" s="56" t="s">
        <v>584</v>
      </c>
      <c r="Q10" s="57"/>
      <c r="R10" s="14"/>
      <c r="S10" s="14"/>
      <c r="T10" s="14"/>
    </row>
    <row r="11" spans="1:20" s="11" customFormat="1" ht="135.75" customHeight="1" x14ac:dyDescent="0.25">
      <c r="A11" s="62"/>
      <c r="B11" s="62"/>
      <c r="C11" s="63"/>
      <c r="D11" s="65"/>
      <c r="E11" s="62"/>
      <c r="F11" s="65"/>
      <c r="G11" s="62"/>
      <c r="H11" s="62"/>
      <c r="I11" s="62"/>
      <c r="J11" s="62"/>
      <c r="K11" s="62"/>
      <c r="L11" s="62"/>
      <c r="M11" s="13">
        <f>30000000</f>
        <v>30000000</v>
      </c>
      <c r="N11" s="10" t="s">
        <v>507</v>
      </c>
      <c r="O11" s="10"/>
      <c r="P11" s="56"/>
      <c r="Q11" s="57"/>
      <c r="R11" s="14"/>
      <c r="S11" s="14"/>
      <c r="T11" s="14"/>
    </row>
    <row r="12" spans="1:20" s="11" customFormat="1" ht="126.75" customHeight="1" x14ac:dyDescent="0.25">
      <c r="A12" s="10">
        <v>2</v>
      </c>
      <c r="B12" s="10" t="s">
        <v>537</v>
      </c>
      <c r="C12" s="10" t="s">
        <v>41</v>
      </c>
      <c r="D12" s="12" t="s">
        <v>42</v>
      </c>
      <c r="E12" s="10" t="s">
        <v>10</v>
      </c>
      <c r="F12" s="12" t="s">
        <v>526</v>
      </c>
      <c r="G12" s="10" t="s">
        <v>319</v>
      </c>
      <c r="H12" s="10" t="s">
        <v>263</v>
      </c>
      <c r="I12" s="10">
        <v>1</v>
      </c>
      <c r="J12" s="38"/>
      <c r="K12" s="38"/>
      <c r="L12" s="10"/>
      <c r="M12" s="13">
        <f>1500000*1.08</f>
        <v>1620000</v>
      </c>
      <c r="N12" s="10" t="s">
        <v>509</v>
      </c>
      <c r="O12" s="10"/>
      <c r="P12" s="45" t="s">
        <v>577</v>
      </c>
      <c r="Q12" s="45"/>
      <c r="R12" s="14"/>
      <c r="S12" s="14"/>
      <c r="T12" s="14"/>
    </row>
    <row r="13" spans="1:20" s="11" customFormat="1" ht="288.75" customHeight="1" x14ac:dyDescent="0.25">
      <c r="A13" s="10">
        <v>3</v>
      </c>
      <c r="B13" s="10" t="s">
        <v>537</v>
      </c>
      <c r="C13" s="10" t="s">
        <v>43</v>
      </c>
      <c r="D13" s="12" t="s">
        <v>418</v>
      </c>
      <c r="E13" s="10" t="s">
        <v>10</v>
      </c>
      <c r="F13" s="12" t="s">
        <v>527</v>
      </c>
      <c r="G13" s="10" t="s">
        <v>323</v>
      </c>
      <c r="H13" s="10" t="s">
        <v>261</v>
      </c>
      <c r="I13" s="10">
        <v>1</v>
      </c>
      <c r="J13" s="38"/>
      <c r="K13" s="38"/>
      <c r="L13" s="10"/>
      <c r="M13" s="13">
        <f>15000000*1.08</f>
        <v>16200000.000000002</v>
      </c>
      <c r="N13" s="10" t="s">
        <v>509</v>
      </c>
      <c r="O13" s="10"/>
      <c r="P13" s="45" t="s">
        <v>578</v>
      </c>
      <c r="Q13" s="45"/>
      <c r="R13" s="14"/>
      <c r="S13" s="14"/>
      <c r="T13" s="14"/>
    </row>
    <row r="14" spans="1:20" s="11" customFormat="1" ht="31.5" x14ac:dyDescent="0.25">
      <c r="A14" s="61">
        <v>4</v>
      </c>
      <c r="B14" s="61" t="s">
        <v>535</v>
      </c>
      <c r="C14" s="61" t="s">
        <v>49</v>
      </c>
      <c r="D14" s="64" t="s">
        <v>50</v>
      </c>
      <c r="E14" s="61" t="s">
        <v>10</v>
      </c>
      <c r="F14" s="64" t="s">
        <v>528</v>
      </c>
      <c r="G14" s="61" t="s">
        <v>318</v>
      </c>
      <c r="H14" s="61" t="s">
        <v>258</v>
      </c>
      <c r="I14" s="61">
        <v>1</v>
      </c>
      <c r="J14" s="66"/>
      <c r="K14" s="66"/>
      <c r="L14" s="61" t="s">
        <v>522</v>
      </c>
      <c r="M14" s="19">
        <f>2000000*1.08</f>
        <v>2160000</v>
      </c>
      <c r="N14" s="10" t="s">
        <v>506</v>
      </c>
      <c r="O14" s="10" t="s">
        <v>512</v>
      </c>
      <c r="P14" s="56" t="s">
        <v>585</v>
      </c>
      <c r="Q14" s="57"/>
      <c r="R14" s="14"/>
      <c r="S14" s="14"/>
      <c r="T14" s="14"/>
    </row>
    <row r="15" spans="1:20" s="11" customFormat="1" ht="143.25" customHeight="1" x14ac:dyDescent="0.25">
      <c r="A15" s="62"/>
      <c r="B15" s="62"/>
      <c r="C15" s="62"/>
      <c r="D15" s="65"/>
      <c r="E15" s="62"/>
      <c r="F15" s="65"/>
      <c r="G15" s="62"/>
      <c r="H15" s="62"/>
      <c r="I15" s="62"/>
      <c r="J15" s="71"/>
      <c r="K15" s="62"/>
      <c r="L15" s="62"/>
      <c r="M15" s="13">
        <f>1000000*1.08</f>
        <v>1080000</v>
      </c>
      <c r="N15" s="10" t="s">
        <v>507</v>
      </c>
      <c r="O15" s="10"/>
      <c r="P15" s="56"/>
      <c r="Q15" s="57"/>
      <c r="R15" s="14"/>
      <c r="S15" s="14"/>
      <c r="T15" s="14"/>
    </row>
    <row r="16" spans="1:20" s="11" customFormat="1" x14ac:dyDescent="0.25">
      <c r="A16" s="61">
        <v>5</v>
      </c>
      <c r="B16" s="61" t="s">
        <v>538</v>
      </c>
      <c r="C16" s="61" t="s">
        <v>52</v>
      </c>
      <c r="D16" s="64" t="s">
        <v>53</v>
      </c>
      <c r="E16" s="61" t="s">
        <v>10</v>
      </c>
      <c r="F16" s="64" t="s">
        <v>529</v>
      </c>
      <c r="G16" s="61" t="s">
        <v>336</v>
      </c>
      <c r="H16" s="61" t="s">
        <v>264</v>
      </c>
      <c r="I16" s="61">
        <v>1</v>
      </c>
      <c r="J16" s="66"/>
      <c r="K16" s="66"/>
      <c r="L16" s="61" t="s">
        <v>522</v>
      </c>
      <c r="M16" s="19">
        <f>1800000*1.08</f>
        <v>1944000.0000000002</v>
      </c>
      <c r="N16" s="10" t="s">
        <v>508</v>
      </c>
      <c r="O16" s="10" t="s">
        <v>52</v>
      </c>
      <c r="P16" s="56" t="s">
        <v>559</v>
      </c>
      <c r="Q16" s="57"/>
      <c r="R16" s="14"/>
      <c r="S16" s="14"/>
      <c r="T16" s="14"/>
    </row>
    <row r="17" spans="1:20" s="11" customFormat="1" x14ac:dyDescent="0.25">
      <c r="A17" s="69"/>
      <c r="B17" s="69"/>
      <c r="C17" s="69"/>
      <c r="D17" s="70"/>
      <c r="E17" s="69"/>
      <c r="F17" s="70"/>
      <c r="G17" s="69"/>
      <c r="H17" s="69"/>
      <c r="I17" s="69"/>
      <c r="J17" s="69"/>
      <c r="K17" s="69"/>
      <c r="L17" s="69"/>
      <c r="M17" s="13">
        <f>1600000*1.08</f>
        <v>1728000</v>
      </c>
      <c r="N17" s="10" t="s">
        <v>507</v>
      </c>
      <c r="O17" s="10"/>
      <c r="P17" s="56"/>
      <c r="Q17" s="57"/>
      <c r="R17" s="14"/>
      <c r="S17" s="14"/>
      <c r="T17" s="14"/>
    </row>
    <row r="18" spans="1:20" s="11" customFormat="1" ht="162.75" customHeight="1" x14ac:dyDescent="0.25">
      <c r="A18" s="62"/>
      <c r="B18" s="62"/>
      <c r="C18" s="62"/>
      <c r="D18" s="65"/>
      <c r="E18" s="62"/>
      <c r="F18" s="65"/>
      <c r="G18" s="62"/>
      <c r="H18" s="62"/>
      <c r="I18" s="62"/>
      <c r="J18" s="62"/>
      <c r="K18" s="62"/>
      <c r="L18" s="62"/>
      <c r="M18" s="13">
        <f>3000000*1.08</f>
        <v>3240000</v>
      </c>
      <c r="N18" s="10" t="s">
        <v>509</v>
      </c>
      <c r="O18" s="10"/>
      <c r="P18" s="56"/>
      <c r="Q18" s="57"/>
      <c r="R18" s="14"/>
      <c r="S18" s="14"/>
      <c r="T18" s="14"/>
    </row>
    <row r="19" spans="1:20" s="11" customFormat="1" x14ac:dyDescent="0.25">
      <c r="A19" s="61">
        <v>6</v>
      </c>
      <c r="B19" s="61" t="s">
        <v>537</v>
      </c>
      <c r="C19" s="61" t="s">
        <v>54</v>
      </c>
      <c r="D19" s="64" t="s">
        <v>55</v>
      </c>
      <c r="E19" s="61" t="s">
        <v>10</v>
      </c>
      <c r="F19" s="64" t="s">
        <v>530</v>
      </c>
      <c r="G19" s="61" t="s">
        <v>339</v>
      </c>
      <c r="H19" s="61" t="s">
        <v>264</v>
      </c>
      <c r="I19" s="61">
        <v>1</v>
      </c>
      <c r="J19" s="66"/>
      <c r="K19" s="66"/>
      <c r="L19" s="61" t="s">
        <v>522</v>
      </c>
      <c r="M19" s="13">
        <f>3500000*1.08</f>
        <v>3780000.0000000005</v>
      </c>
      <c r="N19" s="10" t="s">
        <v>508</v>
      </c>
      <c r="O19" s="10" t="s">
        <v>54</v>
      </c>
      <c r="P19" s="56" t="s">
        <v>575</v>
      </c>
      <c r="Q19" s="83"/>
      <c r="R19" s="14"/>
      <c r="S19" s="14"/>
      <c r="T19" s="14"/>
    </row>
    <row r="20" spans="1:20" s="11" customFormat="1" x14ac:dyDescent="0.25">
      <c r="A20" s="69"/>
      <c r="B20" s="69"/>
      <c r="C20" s="69"/>
      <c r="D20" s="70"/>
      <c r="E20" s="69"/>
      <c r="F20" s="70"/>
      <c r="G20" s="69"/>
      <c r="H20" s="69"/>
      <c r="I20" s="69"/>
      <c r="J20" s="69"/>
      <c r="K20" s="69"/>
      <c r="L20" s="69"/>
      <c r="M20" s="13">
        <f>3200000*1.08</f>
        <v>3456000</v>
      </c>
      <c r="N20" s="10" t="s">
        <v>507</v>
      </c>
      <c r="O20" s="10"/>
      <c r="P20" s="56"/>
      <c r="Q20" s="84"/>
      <c r="R20" s="14"/>
      <c r="S20" s="14"/>
      <c r="T20" s="14"/>
    </row>
    <row r="21" spans="1:20" s="11" customFormat="1" ht="81.75" customHeight="1" x14ac:dyDescent="0.25">
      <c r="A21" s="62"/>
      <c r="B21" s="62"/>
      <c r="C21" s="62"/>
      <c r="D21" s="65"/>
      <c r="E21" s="62"/>
      <c r="F21" s="65"/>
      <c r="G21" s="62"/>
      <c r="H21" s="62"/>
      <c r="I21" s="62"/>
      <c r="J21" s="62"/>
      <c r="K21" s="62"/>
      <c r="L21" s="62"/>
      <c r="M21" s="19">
        <f>3000000*1.08</f>
        <v>3240000</v>
      </c>
      <c r="N21" s="10" t="s">
        <v>509</v>
      </c>
      <c r="O21" s="10"/>
      <c r="P21" s="56"/>
      <c r="Q21" s="85"/>
      <c r="R21" s="14"/>
      <c r="S21" s="14"/>
      <c r="T21" s="14"/>
    </row>
    <row r="22" spans="1:20" s="11" customFormat="1" x14ac:dyDescent="0.25">
      <c r="A22" s="61">
        <v>7</v>
      </c>
      <c r="B22" s="61" t="s">
        <v>538</v>
      </c>
      <c r="C22" s="61" t="s">
        <v>56</v>
      </c>
      <c r="D22" s="64" t="s">
        <v>57</v>
      </c>
      <c r="E22" s="61" t="s">
        <v>10</v>
      </c>
      <c r="F22" s="64" t="s">
        <v>685</v>
      </c>
      <c r="G22" s="61" t="s">
        <v>324</v>
      </c>
      <c r="H22" s="61" t="s">
        <v>265</v>
      </c>
      <c r="I22" s="61">
        <v>1</v>
      </c>
      <c r="J22" s="66"/>
      <c r="K22" s="66"/>
      <c r="L22" s="61" t="s">
        <v>522</v>
      </c>
      <c r="M22" s="19">
        <f>2300000*1.08</f>
        <v>2484000</v>
      </c>
      <c r="N22" s="10" t="s">
        <v>508</v>
      </c>
      <c r="O22" s="10" t="s">
        <v>56</v>
      </c>
      <c r="P22" s="58" t="s">
        <v>549</v>
      </c>
      <c r="Q22" s="57" t="s">
        <v>560</v>
      </c>
      <c r="R22" s="14"/>
      <c r="S22" s="14"/>
      <c r="T22" s="14"/>
    </row>
    <row r="23" spans="1:20" s="11" customFormat="1" x14ac:dyDescent="0.25">
      <c r="A23" s="69"/>
      <c r="B23" s="69"/>
      <c r="C23" s="69"/>
      <c r="D23" s="70"/>
      <c r="E23" s="69"/>
      <c r="F23" s="70"/>
      <c r="G23" s="69"/>
      <c r="H23" s="69"/>
      <c r="I23" s="69"/>
      <c r="J23" s="69"/>
      <c r="K23" s="69"/>
      <c r="L23" s="69"/>
      <c r="M23" s="13">
        <f>2100000*1.08</f>
        <v>2268000</v>
      </c>
      <c r="N23" s="10" t="s">
        <v>507</v>
      </c>
      <c r="O23" s="10"/>
      <c r="P23" s="58"/>
      <c r="Q23" s="57"/>
      <c r="R23" s="14"/>
      <c r="S23" s="14"/>
      <c r="T23" s="14"/>
    </row>
    <row r="24" spans="1:20" s="11" customFormat="1" ht="113.25" customHeight="1" x14ac:dyDescent="0.25">
      <c r="A24" s="62"/>
      <c r="B24" s="62"/>
      <c r="C24" s="62"/>
      <c r="D24" s="65"/>
      <c r="E24" s="62"/>
      <c r="F24" s="65"/>
      <c r="G24" s="62"/>
      <c r="H24" s="62"/>
      <c r="I24" s="62"/>
      <c r="J24" s="62"/>
      <c r="K24" s="62"/>
      <c r="L24" s="62"/>
      <c r="M24" s="13">
        <f>3000000*1.08</f>
        <v>3240000</v>
      </c>
      <c r="N24" s="10" t="s">
        <v>509</v>
      </c>
      <c r="O24" s="10"/>
      <c r="P24" s="58"/>
      <c r="Q24" s="57"/>
      <c r="R24" s="14"/>
      <c r="S24" s="14"/>
      <c r="T24" s="14"/>
    </row>
    <row r="25" spans="1:20" s="11" customFormat="1" ht="31.5" x14ac:dyDescent="0.25">
      <c r="A25" s="61">
        <v>8</v>
      </c>
      <c r="B25" s="61" t="s">
        <v>535</v>
      </c>
      <c r="C25" s="61" t="s">
        <v>58</v>
      </c>
      <c r="D25" s="64" t="s">
        <v>420</v>
      </c>
      <c r="E25" s="61" t="s">
        <v>10</v>
      </c>
      <c r="F25" s="64" t="s">
        <v>531</v>
      </c>
      <c r="G25" s="61">
        <v>5425</v>
      </c>
      <c r="H25" s="61" t="s">
        <v>258</v>
      </c>
      <c r="I25" s="61">
        <v>1</v>
      </c>
      <c r="J25" s="66"/>
      <c r="K25" s="66"/>
      <c r="L25" s="61" t="s">
        <v>522</v>
      </c>
      <c r="M25" s="19">
        <f>2500000*1.08</f>
        <v>2700000</v>
      </c>
      <c r="N25" s="10" t="s">
        <v>506</v>
      </c>
      <c r="O25" s="10" t="s">
        <v>512</v>
      </c>
      <c r="P25" s="56" t="s">
        <v>561</v>
      </c>
      <c r="Q25" s="57"/>
      <c r="R25" s="14"/>
      <c r="S25" s="14"/>
      <c r="T25" s="14"/>
    </row>
    <row r="26" spans="1:20" s="11" customFormat="1" ht="164.25" customHeight="1" x14ac:dyDescent="0.25">
      <c r="A26" s="62"/>
      <c r="B26" s="62"/>
      <c r="C26" s="62"/>
      <c r="D26" s="65"/>
      <c r="E26" s="62"/>
      <c r="F26" s="65"/>
      <c r="G26" s="62"/>
      <c r="H26" s="62"/>
      <c r="I26" s="62"/>
      <c r="J26" s="62"/>
      <c r="K26" s="62"/>
      <c r="L26" s="62"/>
      <c r="M26" s="13">
        <v>1500000</v>
      </c>
      <c r="N26" s="10" t="s">
        <v>507</v>
      </c>
      <c r="O26" s="10"/>
      <c r="P26" s="56"/>
      <c r="Q26" s="57"/>
      <c r="R26" s="14"/>
      <c r="S26" s="14"/>
      <c r="T26" s="14"/>
    </row>
    <row r="27" spans="1:20" s="11" customFormat="1" x14ac:dyDescent="0.25">
      <c r="A27" s="61">
        <v>9</v>
      </c>
      <c r="B27" s="61" t="s">
        <v>538</v>
      </c>
      <c r="C27" s="61" t="s">
        <v>60</v>
      </c>
      <c r="D27" s="64" t="s">
        <v>61</v>
      </c>
      <c r="E27" s="61" t="s">
        <v>10</v>
      </c>
      <c r="F27" s="64" t="s">
        <v>532</v>
      </c>
      <c r="G27" s="61" t="s">
        <v>329</v>
      </c>
      <c r="H27" s="61" t="s">
        <v>266</v>
      </c>
      <c r="I27" s="61">
        <v>1</v>
      </c>
      <c r="J27" s="66"/>
      <c r="K27" s="66"/>
      <c r="L27" s="61" t="s">
        <v>522</v>
      </c>
      <c r="M27" s="19">
        <f>1200000*1.08</f>
        <v>1296000</v>
      </c>
      <c r="N27" s="10" t="s">
        <v>508</v>
      </c>
      <c r="O27" s="10"/>
      <c r="P27" s="56" t="s">
        <v>562</v>
      </c>
      <c r="Q27" s="57"/>
      <c r="R27" s="14"/>
      <c r="S27" s="14"/>
      <c r="T27" s="14"/>
    </row>
    <row r="28" spans="1:20" s="11" customFormat="1" ht="65.25" customHeight="1" x14ac:dyDescent="0.25">
      <c r="A28" s="62"/>
      <c r="B28" s="62"/>
      <c r="C28" s="62"/>
      <c r="D28" s="65"/>
      <c r="E28" s="62"/>
      <c r="F28" s="65"/>
      <c r="G28" s="62"/>
      <c r="H28" s="62"/>
      <c r="I28" s="62"/>
      <c r="J28" s="62"/>
      <c r="K28" s="62"/>
      <c r="L28" s="62"/>
      <c r="M28" s="13">
        <v>1000000</v>
      </c>
      <c r="N28" s="10" t="s">
        <v>507</v>
      </c>
      <c r="O28" s="10"/>
      <c r="P28" s="56"/>
      <c r="Q28" s="57"/>
      <c r="R28" s="14"/>
      <c r="S28" s="14"/>
      <c r="T28" s="14"/>
    </row>
    <row r="29" spans="1:20" s="11" customFormat="1" x14ac:dyDescent="0.25">
      <c r="A29" s="61">
        <v>10</v>
      </c>
      <c r="B29" s="61" t="s">
        <v>538</v>
      </c>
      <c r="C29" s="61" t="s">
        <v>62</v>
      </c>
      <c r="D29" s="64" t="s">
        <v>421</v>
      </c>
      <c r="E29" s="61" t="s">
        <v>10</v>
      </c>
      <c r="F29" s="64" t="s">
        <v>533</v>
      </c>
      <c r="G29" s="61">
        <v>3025</v>
      </c>
      <c r="H29" s="61" t="s">
        <v>267</v>
      </c>
      <c r="I29" s="61">
        <v>1</v>
      </c>
      <c r="J29" s="66"/>
      <c r="K29" s="66"/>
      <c r="L29" s="61" t="s">
        <v>522</v>
      </c>
      <c r="M29" s="19">
        <f>1200000*1.08</f>
        <v>1296000</v>
      </c>
      <c r="N29" s="10" t="s">
        <v>508</v>
      </c>
      <c r="O29" s="10"/>
      <c r="P29" s="56" t="s">
        <v>545</v>
      </c>
      <c r="Q29" s="57"/>
      <c r="R29" s="14"/>
      <c r="S29" s="14"/>
      <c r="T29" s="14"/>
    </row>
    <row r="30" spans="1:20" s="11" customFormat="1" ht="111" customHeight="1" x14ac:dyDescent="0.25">
      <c r="A30" s="62"/>
      <c r="B30" s="62"/>
      <c r="C30" s="62"/>
      <c r="D30" s="65"/>
      <c r="E30" s="62"/>
      <c r="F30" s="65"/>
      <c r="G30" s="62"/>
      <c r="H30" s="62"/>
      <c r="I30" s="62"/>
      <c r="J30" s="62"/>
      <c r="K30" s="62"/>
      <c r="L30" s="62"/>
      <c r="M30" s="13">
        <v>1000000</v>
      </c>
      <c r="N30" s="10" t="s">
        <v>507</v>
      </c>
      <c r="O30" s="10"/>
      <c r="P30" s="56"/>
      <c r="Q30" s="57"/>
      <c r="R30" s="14"/>
      <c r="S30" s="14"/>
      <c r="T30" s="14"/>
    </row>
    <row r="31" spans="1:20" s="11" customFormat="1" x14ac:dyDescent="0.25">
      <c r="A31" s="61">
        <v>11</v>
      </c>
      <c r="B31" s="61" t="s">
        <v>538</v>
      </c>
      <c r="C31" s="61" t="s">
        <v>63</v>
      </c>
      <c r="D31" s="64" t="s">
        <v>29</v>
      </c>
      <c r="E31" s="61" t="s">
        <v>10</v>
      </c>
      <c r="F31" s="64" t="s">
        <v>534</v>
      </c>
      <c r="G31" s="61" t="s">
        <v>330</v>
      </c>
      <c r="H31" s="61" t="s">
        <v>259</v>
      </c>
      <c r="I31" s="61">
        <v>1</v>
      </c>
      <c r="J31" s="66"/>
      <c r="K31" s="66"/>
      <c r="L31" s="61" t="s">
        <v>522</v>
      </c>
      <c r="M31" s="19">
        <f>2300000*1.08</f>
        <v>2484000</v>
      </c>
      <c r="N31" s="10" t="s">
        <v>508</v>
      </c>
      <c r="O31" s="10"/>
      <c r="P31" s="56" t="s">
        <v>565</v>
      </c>
      <c r="Q31" s="57"/>
      <c r="R31" s="14"/>
      <c r="S31" s="14"/>
      <c r="T31" s="14"/>
    </row>
    <row r="32" spans="1:20" s="11" customFormat="1" ht="158.25" customHeight="1" x14ac:dyDescent="0.25">
      <c r="A32" s="62"/>
      <c r="B32" s="62"/>
      <c r="C32" s="62"/>
      <c r="D32" s="65"/>
      <c r="E32" s="62"/>
      <c r="F32" s="65"/>
      <c r="G32" s="62"/>
      <c r="H32" s="62"/>
      <c r="I32" s="62"/>
      <c r="J32" s="62"/>
      <c r="K32" s="62"/>
      <c r="L32" s="62"/>
      <c r="M32" s="13">
        <v>2100000</v>
      </c>
      <c r="N32" s="10" t="s">
        <v>507</v>
      </c>
      <c r="O32" s="10"/>
      <c r="P32" s="56"/>
      <c r="Q32" s="57"/>
      <c r="R32" s="14"/>
      <c r="S32" s="14"/>
      <c r="T32" s="14"/>
    </row>
    <row r="33" spans="1:20" s="11" customFormat="1" ht="31.5" x14ac:dyDescent="0.25">
      <c r="A33" s="61">
        <v>12</v>
      </c>
      <c r="B33" s="61" t="s">
        <v>539</v>
      </c>
      <c r="C33" s="61" t="s">
        <v>64</v>
      </c>
      <c r="D33" s="64" t="s">
        <v>65</v>
      </c>
      <c r="E33" s="61" t="s">
        <v>10</v>
      </c>
      <c r="F33" s="64" t="s">
        <v>610</v>
      </c>
      <c r="G33" s="61" t="s">
        <v>344</v>
      </c>
      <c r="H33" s="61" t="s">
        <v>268</v>
      </c>
      <c r="I33" s="61">
        <v>1</v>
      </c>
      <c r="J33" s="66"/>
      <c r="K33" s="66"/>
      <c r="L33" s="61" t="s">
        <v>522</v>
      </c>
      <c r="M33" s="19">
        <v>3088800</v>
      </c>
      <c r="N33" s="10" t="s">
        <v>307</v>
      </c>
      <c r="O33" s="10" t="s">
        <v>515</v>
      </c>
      <c r="P33" s="56" t="s">
        <v>559</v>
      </c>
      <c r="Q33" s="57"/>
      <c r="R33" s="14"/>
      <c r="S33" s="14"/>
      <c r="T33" s="14"/>
    </row>
    <row r="34" spans="1:20" s="11" customFormat="1" x14ac:dyDescent="0.25">
      <c r="A34" s="69"/>
      <c r="B34" s="69"/>
      <c r="C34" s="69"/>
      <c r="D34" s="70"/>
      <c r="E34" s="69"/>
      <c r="F34" s="70"/>
      <c r="G34" s="69"/>
      <c r="H34" s="69"/>
      <c r="I34" s="69"/>
      <c r="J34" s="69"/>
      <c r="K34" s="69"/>
      <c r="L34" s="69"/>
      <c r="M34" s="13">
        <v>5000000</v>
      </c>
      <c r="N34" s="10" t="s">
        <v>507</v>
      </c>
      <c r="O34" s="10"/>
      <c r="P34" s="56"/>
      <c r="Q34" s="57"/>
      <c r="R34" s="14"/>
      <c r="S34" s="14"/>
      <c r="T34" s="14"/>
    </row>
    <row r="35" spans="1:20" s="11" customFormat="1" ht="157.5" customHeight="1" x14ac:dyDescent="0.25">
      <c r="A35" s="62"/>
      <c r="B35" s="62"/>
      <c r="C35" s="62"/>
      <c r="D35" s="65"/>
      <c r="E35" s="62"/>
      <c r="F35" s="65"/>
      <c r="G35" s="62"/>
      <c r="H35" s="62"/>
      <c r="I35" s="62"/>
      <c r="J35" s="62"/>
      <c r="K35" s="62"/>
      <c r="L35" s="62"/>
      <c r="M35" s="13">
        <f>1800000*1.08</f>
        <v>1944000.0000000002</v>
      </c>
      <c r="N35" s="10" t="s">
        <v>508</v>
      </c>
      <c r="O35" s="10"/>
      <c r="P35" s="56"/>
      <c r="Q35" s="57"/>
      <c r="R35" s="14"/>
      <c r="S35" s="14"/>
      <c r="T35" s="14"/>
    </row>
    <row r="36" spans="1:20" s="11" customFormat="1" ht="15.75" customHeight="1" x14ac:dyDescent="0.25">
      <c r="A36" s="61">
        <v>13</v>
      </c>
      <c r="B36" s="61" t="s">
        <v>538</v>
      </c>
      <c r="C36" s="61" t="s">
        <v>66</v>
      </c>
      <c r="D36" s="64" t="s">
        <v>67</v>
      </c>
      <c r="E36" s="61" t="s">
        <v>10</v>
      </c>
      <c r="F36" s="64" t="s">
        <v>656</v>
      </c>
      <c r="G36" s="61" t="s">
        <v>331</v>
      </c>
      <c r="H36" s="61" t="s">
        <v>259</v>
      </c>
      <c r="I36" s="61">
        <v>1</v>
      </c>
      <c r="J36" s="66"/>
      <c r="K36" s="72"/>
      <c r="L36" s="61" t="s">
        <v>522</v>
      </c>
      <c r="M36" s="19">
        <f>2300000*1.08</f>
        <v>2484000</v>
      </c>
      <c r="N36" s="10" t="s">
        <v>508</v>
      </c>
      <c r="O36" s="10"/>
      <c r="P36" s="56" t="s">
        <v>563</v>
      </c>
      <c r="Q36" s="60"/>
      <c r="R36" s="14"/>
      <c r="S36" s="14"/>
      <c r="T36" s="14"/>
    </row>
    <row r="37" spans="1:20" s="11" customFormat="1" ht="150.75" customHeight="1" x14ac:dyDescent="0.25">
      <c r="A37" s="62"/>
      <c r="B37" s="62"/>
      <c r="C37" s="62"/>
      <c r="D37" s="65"/>
      <c r="E37" s="62"/>
      <c r="F37" s="65"/>
      <c r="G37" s="62"/>
      <c r="H37" s="62"/>
      <c r="I37" s="62"/>
      <c r="J37" s="62"/>
      <c r="K37" s="73"/>
      <c r="L37" s="62"/>
      <c r="M37" s="13">
        <v>2100000</v>
      </c>
      <c r="N37" s="10" t="s">
        <v>507</v>
      </c>
      <c r="O37" s="10"/>
      <c r="P37" s="56"/>
      <c r="Q37" s="60"/>
      <c r="R37" s="14"/>
      <c r="S37" s="14"/>
      <c r="T37" s="14"/>
    </row>
    <row r="38" spans="1:20" s="11" customFormat="1" ht="15.75" customHeight="1" x14ac:dyDescent="0.25">
      <c r="A38" s="61">
        <v>14</v>
      </c>
      <c r="B38" s="61" t="s">
        <v>538</v>
      </c>
      <c r="C38" s="61" t="s">
        <v>69</v>
      </c>
      <c r="D38" s="64" t="s">
        <v>70</v>
      </c>
      <c r="E38" s="61" t="s">
        <v>71</v>
      </c>
      <c r="F38" s="64" t="s">
        <v>657</v>
      </c>
      <c r="G38" s="61" t="s">
        <v>332</v>
      </c>
      <c r="H38" s="61" t="s">
        <v>269</v>
      </c>
      <c r="I38" s="61">
        <v>1</v>
      </c>
      <c r="J38" s="66"/>
      <c r="K38" s="72"/>
      <c r="L38" s="61" t="s">
        <v>522</v>
      </c>
      <c r="M38" s="19">
        <f>1800000*1.08</f>
        <v>1944000.0000000002</v>
      </c>
      <c r="N38" s="10" t="s">
        <v>508</v>
      </c>
      <c r="O38" s="10"/>
      <c r="P38" s="56" t="s">
        <v>566</v>
      </c>
      <c r="Q38" s="57" t="s">
        <v>609</v>
      </c>
      <c r="R38" s="14"/>
      <c r="S38" s="14"/>
      <c r="T38" s="14"/>
    </row>
    <row r="39" spans="1:20" s="11" customFormat="1" ht="93" customHeight="1" x14ac:dyDescent="0.25">
      <c r="A39" s="62"/>
      <c r="B39" s="62"/>
      <c r="C39" s="62"/>
      <c r="D39" s="65"/>
      <c r="E39" s="62"/>
      <c r="F39" s="65"/>
      <c r="G39" s="62"/>
      <c r="H39" s="62"/>
      <c r="I39" s="62"/>
      <c r="J39" s="62"/>
      <c r="K39" s="73"/>
      <c r="L39" s="62"/>
      <c r="M39" s="13">
        <v>1600000</v>
      </c>
      <c r="N39" s="10" t="s">
        <v>507</v>
      </c>
      <c r="O39" s="10"/>
      <c r="P39" s="56"/>
      <c r="Q39" s="57"/>
      <c r="R39" s="14"/>
      <c r="S39" s="14"/>
      <c r="T39" s="14"/>
    </row>
    <row r="40" spans="1:20" s="11" customFormat="1" ht="15.75" customHeight="1" x14ac:dyDescent="0.25">
      <c r="A40" s="61">
        <v>15</v>
      </c>
      <c r="B40" s="61" t="s">
        <v>538</v>
      </c>
      <c r="C40" s="61" t="s">
        <v>72</v>
      </c>
      <c r="D40" s="64" t="s">
        <v>73</v>
      </c>
      <c r="E40" s="61" t="s">
        <v>10</v>
      </c>
      <c r="F40" s="64" t="s">
        <v>658</v>
      </c>
      <c r="G40" s="61" t="s">
        <v>348</v>
      </c>
      <c r="H40" s="61" t="s">
        <v>269</v>
      </c>
      <c r="I40" s="61">
        <v>1</v>
      </c>
      <c r="J40" s="66"/>
      <c r="K40" s="66"/>
      <c r="L40" s="61" t="s">
        <v>522</v>
      </c>
      <c r="M40" s="19">
        <f>1800000*1.08</f>
        <v>1944000.0000000002</v>
      </c>
      <c r="N40" s="10" t="s">
        <v>508</v>
      </c>
      <c r="O40" s="10"/>
      <c r="P40" s="56" t="s">
        <v>567</v>
      </c>
      <c r="Q40" s="57" t="s">
        <v>556</v>
      </c>
      <c r="R40" s="14"/>
      <c r="S40" s="14"/>
      <c r="T40" s="14"/>
    </row>
    <row r="41" spans="1:20" s="11" customFormat="1" ht="94.5" customHeight="1" x14ac:dyDescent="0.25">
      <c r="A41" s="62"/>
      <c r="B41" s="62"/>
      <c r="C41" s="62"/>
      <c r="D41" s="65"/>
      <c r="E41" s="62"/>
      <c r="F41" s="65"/>
      <c r="G41" s="62"/>
      <c r="H41" s="62"/>
      <c r="I41" s="62"/>
      <c r="J41" s="62"/>
      <c r="K41" s="62"/>
      <c r="L41" s="62"/>
      <c r="M41" s="13">
        <v>1600000</v>
      </c>
      <c r="N41" s="10" t="s">
        <v>507</v>
      </c>
      <c r="O41" s="10"/>
      <c r="P41" s="56"/>
      <c r="Q41" s="57"/>
      <c r="R41" s="14"/>
      <c r="S41" s="14"/>
      <c r="T41" s="14"/>
    </row>
    <row r="42" spans="1:20" s="11" customFormat="1" ht="390" x14ac:dyDescent="0.25">
      <c r="A42" s="10">
        <v>16</v>
      </c>
      <c r="B42" s="10" t="s">
        <v>540</v>
      </c>
      <c r="C42" s="10" t="s">
        <v>77</v>
      </c>
      <c r="D42" s="12" t="s">
        <v>78</v>
      </c>
      <c r="E42" s="10" t="s">
        <v>71</v>
      </c>
      <c r="F42" s="12" t="s">
        <v>659</v>
      </c>
      <c r="G42" s="10" t="s">
        <v>334</v>
      </c>
      <c r="H42" s="10" t="s">
        <v>275</v>
      </c>
      <c r="I42" s="10">
        <v>1</v>
      </c>
      <c r="J42" s="38"/>
      <c r="K42" s="38"/>
      <c r="L42" s="10"/>
      <c r="M42" s="13">
        <f>50000000+82432000</f>
        <v>132432000</v>
      </c>
      <c r="N42" s="10" t="s">
        <v>276</v>
      </c>
      <c r="O42" s="10"/>
      <c r="P42" s="48" t="s">
        <v>579</v>
      </c>
      <c r="Q42" s="45"/>
      <c r="R42" s="14"/>
      <c r="S42" s="14"/>
      <c r="T42" s="14"/>
    </row>
    <row r="43" spans="1:20" s="11" customFormat="1" ht="155.25" customHeight="1" x14ac:dyDescent="0.25">
      <c r="A43" s="10">
        <v>17</v>
      </c>
      <c r="B43" s="10" t="s">
        <v>538</v>
      </c>
      <c r="C43" s="10" t="s">
        <v>79</v>
      </c>
      <c r="D43" s="12" t="s">
        <v>80</v>
      </c>
      <c r="E43" s="10" t="s">
        <v>81</v>
      </c>
      <c r="F43" s="12" t="s">
        <v>660</v>
      </c>
      <c r="G43" s="10" t="s">
        <v>335</v>
      </c>
      <c r="H43" s="10" t="s">
        <v>270</v>
      </c>
      <c r="I43" s="10">
        <v>1</v>
      </c>
      <c r="J43" s="38"/>
      <c r="K43" s="38"/>
      <c r="L43" s="10"/>
      <c r="M43" s="13">
        <f>1800000*1.08</f>
        <v>1944000.0000000002</v>
      </c>
      <c r="N43" s="10" t="s">
        <v>508</v>
      </c>
      <c r="O43" s="10"/>
      <c r="P43" s="45" t="s">
        <v>549</v>
      </c>
      <c r="Q43" s="45"/>
      <c r="R43" s="14"/>
      <c r="S43" s="14"/>
      <c r="T43" s="14"/>
    </row>
    <row r="44" spans="1:20" s="11" customFormat="1" ht="15.75" customHeight="1" x14ac:dyDescent="0.25">
      <c r="A44" s="61">
        <v>18</v>
      </c>
      <c r="B44" s="61" t="s">
        <v>538</v>
      </c>
      <c r="C44" s="61" t="s">
        <v>82</v>
      </c>
      <c r="D44" s="64" t="s">
        <v>83</v>
      </c>
      <c r="E44" s="61" t="s">
        <v>84</v>
      </c>
      <c r="F44" s="64" t="s">
        <v>661</v>
      </c>
      <c r="G44" s="61" t="s">
        <v>331</v>
      </c>
      <c r="H44" s="61" t="s">
        <v>259</v>
      </c>
      <c r="I44" s="61">
        <v>1</v>
      </c>
      <c r="J44" s="66"/>
      <c r="K44" s="66"/>
      <c r="L44" s="61" t="s">
        <v>522</v>
      </c>
      <c r="M44" s="19">
        <f>2300000*1.08</f>
        <v>2484000</v>
      </c>
      <c r="N44" s="10" t="s">
        <v>508</v>
      </c>
      <c r="O44" s="10"/>
      <c r="P44" s="56" t="s">
        <v>563</v>
      </c>
      <c r="Q44" s="57"/>
      <c r="R44" s="14"/>
      <c r="S44" s="14"/>
      <c r="T44" s="14"/>
    </row>
    <row r="45" spans="1:20" s="11" customFormat="1" ht="195.75" customHeight="1" x14ac:dyDescent="0.25">
      <c r="A45" s="62"/>
      <c r="B45" s="62"/>
      <c r="C45" s="62"/>
      <c r="D45" s="65"/>
      <c r="E45" s="62"/>
      <c r="F45" s="65"/>
      <c r="G45" s="62"/>
      <c r="H45" s="62"/>
      <c r="I45" s="62"/>
      <c r="J45" s="62"/>
      <c r="K45" s="62"/>
      <c r="L45" s="62"/>
      <c r="M45" s="13">
        <v>2100000</v>
      </c>
      <c r="N45" s="10" t="s">
        <v>507</v>
      </c>
      <c r="O45" s="10"/>
      <c r="P45" s="56"/>
      <c r="Q45" s="57"/>
      <c r="R45" s="14"/>
      <c r="S45" s="14"/>
      <c r="T45" s="14"/>
    </row>
    <row r="46" spans="1:20" s="11" customFormat="1" ht="208.5" customHeight="1" x14ac:dyDescent="0.25">
      <c r="A46" s="10">
        <v>19</v>
      </c>
      <c r="B46" s="10" t="s">
        <v>537</v>
      </c>
      <c r="C46" s="10" t="s">
        <v>85</v>
      </c>
      <c r="D46" s="12" t="s">
        <v>86</v>
      </c>
      <c r="E46" s="10" t="s">
        <v>84</v>
      </c>
      <c r="F46" s="12" t="s">
        <v>662</v>
      </c>
      <c r="G46" s="10" t="s">
        <v>518</v>
      </c>
      <c r="H46" s="10" t="s">
        <v>277</v>
      </c>
      <c r="I46" s="10">
        <v>1</v>
      </c>
      <c r="J46" s="38"/>
      <c r="K46" s="38"/>
      <c r="L46" s="10"/>
      <c r="M46" s="13">
        <f>8000000*1.08</f>
        <v>8640000</v>
      </c>
      <c r="N46" s="10" t="s">
        <v>509</v>
      </c>
      <c r="O46" s="10"/>
      <c r="P46" s="45" t="s">
        <v>576</v>
      </c>
      <c r="Q46" s="45"/>
      <c r="R46" s="14"/>
      <c r="S46" s="14"/>
      <c r="T46" s="14"/>
    </row>
    <row r="47" spans="1:20" s="11" customFormat="1" ht="15.75" customHeight="1" x14ac:dyDescent="0.25">
      <c r="A47" s="61">
        <v>20</v>
      </c>
      <c r="B47" s="61" t="s">
        <v>538</v>
      </c>
      <c r="C47" s="61" t="s">
        <v>87</v>
      </c>
      <c r="D47" s="64" t="s">
        <v>61</v>
      </c>
      <c r="E47" s="61" t="s">
        <v>84</v>
      </c>
      <c r="F47" s="64" t="s">
        <v>663</v>
      </c>
      <c r="G47" s="61" t="s">
        <v>329</v>
      </c>
      <c r="H47" s="61" t="s">
        <v>266</v>
      </c>
      <c r="I47" s="61">
        <v>1</v>
      </c>
      <c r="J47" s="66"/>
      <c r="K47" s="66"/>
      <c r="L47" s="61" t="s">
        <v>522</v>
      </c>
      <c r="M47" s="19">
        <f>1200000*1.08</f>
        <v>1296000</v>
      </c>
      <c r="N47" s="10" t="s">
        <v>508</v>
      </c>
      <c r="O47" s="10"/>
      <c r="P47" s="56" t="s">
        <v>545</v>
      </c>
      <c r="Q47" s="57"/>
      <c r="R47" s="14"/>
      <c r="S47" s="14"/>
      <c r="T47" s="14"/>
    </row>
    <row r="48" spans="1:20" s="11" customFormat="1" ht="108.75" customHeight="1" x14ac:dyDescent="0.25">
      <c r="A48" s="62"/>
      <c r="B48" s="62"/>
      <c r="C48" s="62"/>
      <c r="D48" s="65"/>
      <c r="E48" s="62"/>
      <c r="F48" s="65"/>
      <c r="G48" s="62"/>
      <c r="H48" s="62"/>
      <c r="I48" s="62"/>
      <c r="J48" s="62"/>
      <c r="K48" s="62"/>
      <c r="L48" s="62"/>
      <c r="M48" s="13">
        <v>1000000</v>
      </c>
      <c r="N48" s="10" t="s">
        <v>507</v>
      </c>
      <c r="O48" s="10"/>
      <c r="P48" s="56"/>
      <c r="Q48" s="57"/>
      <c r="R48" s="14"/>
      <c r="S48" s="14"/>
      <c r="T48" s="14"/>
    </row>
    <row r="49" spans="1:20" s="27" customFormat="1" ht="15.75" customHeight="1" x14ac:dyDescent="0.25">
      <c r="A49" s="74">
        <v>21</v>
      </c>
      <c r="B49" s="74" t="s">
        <v>538</v>
      </c>
      <c r="C49" s="74" t="s">
        <v>88</v>
      </c>
      <c r="D49" s="76" t="s">
        <v>89</v>
      </c>
      <c r="E49" s="74" t="s">
        <v>71</v>
      </c>
      <c r="F49" s="64" t="s">
        <v>664</v>
      </c>
      <c r="G49" s="74" t="s">
        <v>338</v>
      </c>
      <c r="H49" s="74" t="s">
        <v>278</v>
      </c>
      <c r="I49" s="74">
        <v>1</v>
      </c>
      <c r="J49" s="78"/>
      <c r="K49" s="78"/>
      <c r="L49" s="74" t="s">
        <v>523</v>
      </c>
      <c r="M49" s="19">
        <f>7000000*1.08</f>
        <v>7560000.0000000009</v>
      </c>
      <c r="N49" s="44" t="s">
        <v>508</v>
      </c>
      <c r="O49" s="44"/>
      <c r="P49" s="58" t="s">
        <v>558</v>
      </c>
      <c r="Q49" s="59"/>
      <c r="R49" s="26"/>
      <c r="S49" s="26"/>
      <c r="T49" s="26"/>
    </row>
    <row r="50" spans="1:20" s="27" customFormat="1" ht="186.75" customHeight="1" x14ac:dyDescent="0.25">
      <c r="A50" s="75"/>
      <c r="B50" s="75"/>
      <c r="C50" s="75"/>
      <c r="D50" s="77"/>
      <c r="E50" s="75"/>
      <c r="F50" s="65"/>
      <c r="G50" s="75"/>
      <c r="H50" s="75"/>
      <c r="I50" s="75"/>
      <c r="J50" s="75"/>
      <c r="K50" s="75"/>
      <c r="L50" s="75"/>
      <c r="M50" s="13">
        <v>13000000</v>
      </c>
      <c r="N50" s="44" t="s">
        <v>507</v>
      </c>
      <c r="O50" s="44"/>
      <c r="P50" s="58"/>
      <c r="Q50" s="59"/>
      <c r="R50" s="26"/>
      <c r="S50" s="26"/>
      <c r="T50" s="26"/>
    </row>
    <row r="51" spans="1:20" s="11" customFormat="1" ht="120" customHeight="1" x14ac:dyDescent="0.25">
      <c r="A51" s="10">
        <v>22</v>
      </c>
      <c r="B51" s="10" t="s">
        <v>538</v>
      </c>
      <c r="C51" s="10" t="s">
        <v>90</v>
      </c>
      <c r="D51" s="12" t="s">
        <v>91</v>
      </c>
      <c r="E51" s="10" t="s">
        <v>81</v>
      </c>
      <c r="F51" s="12" t="s">
        <v>665</v>
      </c>
      <c r="G51" s="10" t="s">
        <v>341</v>
      </c>
      <c r="H51" s="10" t="s">
        <v>279</v>
      </c>
      <c r="I51" s="10">
        <v>1</v>
      </c>
      <c r="J51" s="38"/>
      <c r="K51" s="38"/>
      <c r="L51" s="10"/>
      <c r="M51" s="13">
        <f>2300000*1.08</f>
        <v>2484000</v>
      </c>
      <c r="N51" s="10" t="s">
        <v>508</v>
      </c>
      <c r="O51" s="10"/>
      <c r="P51" s="45" t="s">
        <v>554</v>
      </c>
      <c r="Q51" s="45"/>
      <c r="R51" s="14"/>
      <c r="S51" s="14"/>
      <c r="T51" s="14"/>
    </row>
    <row r="52" spans="1:20" s="11" customFormat="1" ht="144.75" customHeight="1" x14ac:dyDescent="0.25">
      <c r="A52" s="10">
        <v>23</v>
      </c>
      <c r="B52" s="10" t="s">
        <v>538</v>
      </c>
      <c r="C52" s="10" t="s">
        <v>92</v>
      </c>
      <c r="D52" s="12" t="s">
        <v>93</v>
      </c>
      <c r="E52" s="10" t="s">
        <v>81</v>
      </c>
      <c r="F52" s="12" t="s">
        <v>666</v>
      </c>
      <c r="G52" s="10">
        <v>3031</v>
      </c>
      <c r="H52" s="10" t="s">
        <v>267</v>
      </c>
      <c r="I52" s="10">
        <v>1</v>
      </c>
      <c r="J52" s="38"/>
      <c r="K52" s="38"/>
      <c r="L52" s="10"/>
      <c r="M52" s="13">
        <f>1800000*1.08</f>
        <v>1944000.0000000002</v>
      </c>
      <c r="N52" s="10" t="s">
        <v>508</v>
      </c>
      <c r="O52" s="10"/>
      <c r="P52" s="45" t="s">
        <v>546</v>
      </c>
      <c r="Q52" s="45"/>
      <c r="R52" s="14"/>
      <c r="S52" s="14"/>
      <c r="T52" s="14"/>
    </row>
    <row r="53" spans="1:20" s="11" customFormat="1" ht="333.75" customHeight="1" x14ac:dyDescent="0.25">
      <c r="A53" s="10">
        <v>24</v>
      </c>
      <c r="B53" s="10" t="s">
        <v>540</v>
      </c>
      <c r="C53" s="10" t="s">
        <v>96</v>
      </c>
      <c r="D53" s="12" t="s">
        <v>424</v>
      </c>
      <c r="E53" s="10" t="s">
        <v>84</v>
      </c>
      <c r="F53" s="12" t="s">
        <v>669</v>
      </c>
      <c r="G53" s="10" t="s">
        <v>460</v>
      </c>
      <c r="H53" s="10" t="s">
        <v>281</v>
      </c>
      <c r="I53" s="10">
        <v>1</v>
      </c>
      <c r="J53" s="38"/>
      <c r="K53" s="38"/>
      <c r="L53" s="10"/>
      <c r="M53" s="13">
        <f>25000000+21148000</f>
        <v>46148000</v>
      </c>
      <c r="N53" s="10" t="s">
        <v>276</v>
      </c>
      <c r="O53" s="10"/>
      <c r="P53" s="45" t="s">
        <v>580</v>
      </c>
      <c r="Q53" s="45"/>
      <c r="R53" s="14"/>
      <c r="S53" s="14"/>
      <c r="T53" s="14"/>
    </row>
    <row r="54" spans="1:20" s="11" customFormat="1" ht="15.75" customHeight="1" x14ac:dyDescent="0.25">
      <c r="A54" s="61">
        <v>25</v>
      </c>
      <c r="B54" s="61" t="s">
        <v>538</v>
      </c>
      <c r="C54" s="61" t="s">
        <v>99</v>
      </c>
      <c r="D54" s="64" t="s">
        <v>57</v>
      </c>
      <c r="E54" s="61" t="s">
        <v>81</v>
      </c>
      <c r="F54" s="64" t="s">
        <v>667</v>
      </c>
      <c r="G54" s="61" t="s">
        <v>324</v>
      </c>
      <c r="H54" s="61" t="s">
        <v>265</v>
      </c>
      <c r="I54" s="61">
        <v>1</v>
      </c>
      <c r="J54" s="66"/>
      <c r="K54" s="66"/>
      <c r="L54" s="61" t="s">
        <v>522</v>
      </c>
      <c r="M54" s="19">
        <f>2300000*1.08</f>
        <v>2484000</v>
      </c>
      <c r="N54" s="10" t="s">
        <v>508</v>
      </c>
      <c r="O54" s="10" t="s">
        <v>56</v>
      </c>
      <c r="P54" s="56" t="s">
        <v>549</v>
      </c>
      <c r="Q54" s="57" t="s">
        <v>560</v>
      </c>
      <c r="R54" s="14"/>
      <c r="S54" s="14"/>
      <c r="T54" s="14"/>
    </row>
    <row r="55" spans="1:20" s="11" customFormat="1" x14ac:dyDescent="0.25">
      <c r="A55" s="69"/>
      <c r="B55" s="69"/>
      <c r="C55" s="69"/>
      <c r="D55" s="70"/>
      <c r="E55" s="69"/>
      <c r="F55" s="70"/>
      <c r="G55" s="69"/>
      <c r="H55" s="69"/>
      <c r="I55" s="69"/>
      <c r="J55" s="69"/>
      <c r="K55" s="69"/>
      <c r="L55" s="69"/>
      <c r="M55" s="13">
        <f>2100000*1.08</f>
        <v>2268000</v>
      </c>
      <c r="N55" s="10" t="s">
        <v>507</v>
      </c>
      <c r="O55" s="10"/>
      <c r="P55" s="56"/>
      <c r="Q55" s="57"/>
      <c r="R55" s="14"/>
      <c r="S55" s="14"/>
      <c r="T55" s="14"/>
    </row>
    <row r="56" spans="1:20" s="11" customFormat="1" ht="130.5" customHeight="1" x14ac:dyDescent="0.25">
      <c r="A56" s="62"/>
      <c r="B56" s="62"/>
      <c r="C56" s="62"/>
      <c r="D56" s="65"/>
      <c r="E56" s="62"/>
      <c r="F56" s="65"/>
      <c r="G56" s="62"/>
      <c r="H56" s="62"/>
      <c r="I56" s="62"/>
      <c r="J56" s="62"/>
      <c r="K56" s="62"/>
      <c r="L56" s="62"/>
      <c r="M56" s="13">
        <f>3000000*1.08</f>
        <v>3240000</v>
      </c>
      <c r="N56" s="10" t="s">
        <v>509</v>
      </c>
      <c r="O56" s="10"/>
      <c r="P56" s="56"/>
      <c r="Q56" s="57"/>
      <c r="R56" s="14"/>
      <c r="S56" s="14"/>
      <c r="T56" s="14"/>
    </row>
    <row r="57" spans="1:20" s="11" customFormat="1" ht="116.25" customHeight="1" x14ac:dyDescent="0.25">
      <c r="A57" s="10">
        <v>26</v>
      </c>
      <c r="B57" s="10" t="s">
        <v>535</v>
      </c>
      <c r="C57" s="10" t="s">
        <v>104</v>
      </c>
      <c r="D57" s="12" t="s">
        <v>105</v>
      </c>
      <c r="E57" s="10" t="s">
        <v>84</v>
      </c>
      <c r="F57" s="12" t="s">
        <v>668</v>
      </c>
      <c r="G57" s="10" t="s">
        <v>464</v>
      </c>
      <c r="H57" s="10" t="s">
        <v>283</v>
      </c>
      <c r="I57" s="10">
        <v>1</v>
      </c>
      <c r="J57" s="38"/>
      <c r="K57" s="38"/>
      <c r="L57" s="10"/>
      <c r="M57" s="13">
        <f>700000*1.08</f>
        <v>756000</v>
      </c>
      <c r="N57" s="10" t="s">
        <v>506</v>
      </c>
      <c r="O57" s="10"/>
      <c r="P57" s="45" t="s">
        <v>586</v>
      </c>
      <c r="Q57" s="45"/>
      <c r="R57" s="14"/>
      <c r="S57" s="14"/>
      <c r="T57" s="14"/>
    </row>
    <row r="58" spans="1:20" s="11" customFormat="1" ht="111.75" customHeight="1" x14ac:dyDescent="0.25">
      <c r="A58" s="10">
        <v>27</v>
      </c>
      <c r="B58" s="10" t="s">
        <v>535</v>
      </c>
      <c r="C58" s="10" t="s">
        <v>106</v>
      </c>
      <c r="D58" s="12" t="s">
        <v>107</v>
      </c>
      <c r="E58" s="10" t="s">
        <v>10</v>
      </c>
      <c r="F58" s="12" t="s">
        <v>670</v>
      </c>
      <c r="G58" s="10" t="s">
        <v>465</v>
      </c>
      <c r="H58" s="10" t="s">
        <v>284</v>
      </c>
      <c r="I58" s="10">
        <v>1</v>
      </c>
      <c r="J58" s="38"/>
      <c r="K58" s="38"/>
      <c r="L58" s="10"/>
      <c r="M58" s="13">
        <f>700000*1.08</f>
        <v>756000</v>
      </c>
      <c r="N58" s="10" t="s">
        <v>506</v>
      </c>
      <c r="O58" s="10"/>
      <c r="P58" s="45" t="s">
        <v>587</v>
      </c>
      <c r="Q58" s="45"/>
      <c r="R58" s="14"/>
      <c r="S58" s="14"/>
      <c r="T58" s="14"/>
    </row>
    <row r="59" spans="1:20" s="11" customFormat="1" ht="219" customHeight="1" x14ac:dyDescent="0.25">
      <c r="A59" s="10">
        <v>28</v>
      </c>
      <c r="B59" s="10" t="s">
        <v>535</v>
      </c>
      <c r="C59" s="10" t="s">
        <v>108</v>
      </c>
      <c r="D59" s="12" t="s">
        <v>425</v>
      </c>
      <c r="E59" s="10" t="s">
        <v>84</v>
      </c>
      <c r="F59" s="12" t="s">
        <v>671</v>
      </c>
      <c r="G59" s="10" t="s">
        <v>466</v>
      </c>
      <c r="H59" s="10" t="s">
        <v>285</v>
      </c>
      <c r="I59" s="10">
        <v>1</v>
      </c>
      <c r="J59" s="38"/>
      <c r="K59" s="38"/>
      <c r="L59" s="10"/>
      <c r="M59" s="13">
        <f>3000000*1.08</f>
        <v>3240000</v>
      </c>
      <c r="N59" s="10" t="s">
        <v>506</v>
      </c>
      <c r="O59" s="10"/>
      <c r="P59" s="45" t="s">
        <v>588</v>
      </c>
      <c r="Q59" s="45"/>
      <c r="R59" s="14"/>
      <c r="S59" s="14"/>
      <c r="T59" s="14"/>
    </row>
    <row r="60" spans="1:20" s="11" customFormat="1" ht="173.25" customHeight="1" x14ac:dyDescent="0.25">
      <c r="A60" s="10">
        <v>29</v>
      </c>
      <c r="B60" s="10" t="s">
        <v>535</v>
      </c>
      <c r="C60" s="10" t="s">
        <v>109</v>
      </c>
      <c r="D60" s="12" t="s">
        <v>139</v>
      </c>
      <c r="E60" s="10" t="s">
        <v>10</v>
      </c>
      <c r="F60" s="12" t="s">
        <v>672</v>
      </c>
      <c r="G60" s="10" t="s">
        <v>467</v>
      </c>
      <c r="H60" s="10" t="s">
        <v>286</v>
      </c>
      <c r="I60" s="10">
        <v>1</v>
      </c>
      <c r="J60" s="38"/>
      <c r="K60" s="38"/>
      <c r="L60" s="10"/>
      <c r="M60" s="13">
        <f>2000000*1.08</f>
        <v>2160000</v>
      </c>
      <c r="N60" s="10" t="s">
        <v>506</v>
      </c>
      <c r="O60" s="10"/>
      <c r="P60" s="45" t="s">
        <v>589</v>
      </c>
      <c r="Q60" s="45"/>
      <c r="R60" s="14"/>
      <c r="S60" s="14"/>
      <c r="T60" s="14"/>
    </row>
    <row r="61" spans="1:20" s="11" customFormat="1" ht="31.5" customHeight="1" x14ac:dyDescent="0.25">
      <c r="A61" s="61">
        <v>30</v>
      </c>
      <c r="B61" s="61" t="s">
        <v>539</v>
      </c>
      <c r="C61" s="61" t="s">
        <v>110</v>
      </c>
      <c r="D61" s="64" t="s">
        <v>111</v>
      </c>
      <c r="E61" s="61" t="s">
        <v>71</v>
      </c>
      <c r="F61" s="64" t="s">
        <v>673</v>
      </c>
      <c r="G61" s="61" t="s">
        <v>473</v>
      </c>
      <c r="H61" s="61" t="s">
        <v>268</v>
      </c>
      <c r="I61" s="61">
        <v>1</v>
      </c>
      <c r="J61" s="66"/>
      <c r="K61" s="66"/>
      <c r="L61" s="61" t="s">
        <v>522</v>
      </c>
      <c r="M61" s="19">
        <v>3088800</v>
      </c>
      <c r="N61" s="10" t="s">
        <v>307</v>
      </c>
      <c r="O61" s="10" t="s">
        <v>515</v>
      </c>
      <c r="P61" s="56" t="s">
        <v>602</v>
      </c>
      <c r="Q61" s="57"/>
      <c r="R61" s="14"/>
      <c r="S61" s="14"/>
      <c r="T61" s="14"/>
    </row>
    <row r="62" spans="1:20" s="11" customFormat="1" ht="78" customHeight="1" x14ac:dyDescent="0.25">
      <c r="A62" s="62"/>
      <c r="B62" s="62"/>
      <c r="C62" s="62"/>
      <c r="D62" s="65"/>
      <c r="E62" s="62"/>
      <c r="F62" s="65"/>
      <c r="G62" s="62"/>
      <c r="H62" s="62"/>
      <c r="I62" s="62"/>
      <c r="J62" s="62"/>
      <c r="K62" s="62"/>
      <c r="L62" s="62"/>
      <c r="M62" s="13">
        <f>1800000*1.08</f>
        <v>1944000.0000000002</v>
      </c>
      <c r="N62" s="10" t="s">
        <v>508</v>
      </c>
      <c r="O62" s="10"/>
      <c r="P62" s="56"/>
      <c r="Q62" s="57"/>
      <c r="R62" s="14"/>
      <c r="S62" s="14"/>
      <c r="T62" s="14"/>
    </row>
    <row r="63" spans="1:20" s="27" customFormat="1" ht="15.75" customHeight="1" x14ac:dyDescent="0.25">
      <c r="A63" s="74">
        <v>31</v>
      </c>
      <c r="B63" s="74" t="s">
        <v>538</v>
      </c>
      <c r="C63" s="74" t="s">
        <v>112</v>
      </c>
      <c r="D63" s="76" t="s">
        <v>551</v>
      </c>
      <c r="E63" s="74" t="s">
        <v>81</v>
      </c>
      <c r="F63" s="64" t="s">
        <v>674</v>
      </c>
      <c r="G63" s="74" t="s">
        <v>468</v>
      </c>
      <c r="H63" s="74" t="s">
        <v>264</v>
      </c>
      <c r="I63" s="74">
        <v>1</v>
      </c>
      <c r="J63" s="78"/>
      <c r="K63" s="78"/>
      <c r="L63" s="61" t="s">
        <v>522</v>
      </c>
      <c r="M63" s="19">
        <f>3500000*1.08</f>
        <v>3780000.0000000005</v>
      </c>
      <c r="N63" s="17" t="s">
        <v>508</v>
      </c>
      <c r="O63" s="17"/>
      <c r="P63" s="58" t="s">
        <v>552</v>
      </c>
      <c r="Q63" s="59"/>
      <c r="R63" s="26"/>
      <c r="S63" s="26"/>
      <c r="T63" s="26"/>
    </row>
    <row r="64" spans="1:20" s="27" customFormat="1" ht="138.75" customHeight="1" x14ac:dyDescent="0.25">
      <c r="A64" s="75"/>
      <c r="B64" s="75"/>
      <c r="C64" s="75"/>
      <c r="D64" s="77"/>
      <c r="E64" s="75"/>
      <c r="F64" s="65"/>
      <c r="G64" s="75"/>
      <c r="H64" s="75"/>
      <c r="I64" s="75"/>
      <c r="J64" s="75"/>
      <c r="K64" s="75"/>
      <c r="L64" s="62"/>
      <c r="M64" s="13">
        <f>3200000*1.08</f>
        <v>3456000</v>
      </c>
      <c r="N64" s="10" t="s">
        <v>507</v>
      </c>
      <c r="O64" s="17"/>
      <c r="P64" s="58"/>
      <c r="Q64" s="59"/>
      <c r="R64" s="26"/>
      <c r="S64" s="26"/>
      <c r="T64" s="26"/>
    </row>
    <row r="65" spans="1:20" s="27" customFormat="1" ht="15.75" customHeight="1" x14ac:dyDescent="0.25">
      <c r="A65" s="74">
        <v>32</v>
      </c>
      <c r="B65" s="74" t="s">
        <v>538</v>
      </c>
      <c r="C65" s="74" t="s">
        <v>113</v>
      </c>
      <c r="D65" s="76" t="s">
        <v>55</v>
      </c>
      <c r="E65" s="74" t="s">
        <v>10</v>
      </c>
      <c r="F65" s="64" t="s">
        <v>675</v>
      </c>
      <c r="G65" s="74" t="s">
        <v>468</v>
      </c>
      <c r="H65" s="74" t="s">
        <v>264</v>
      </c>
      <c r="I65" s="74">
        <v>1</v>
      </c>
      <c r="J65" s="78"/>
      <c r="K65" s="78"/>
      <c r="L65" s="61" t="s">
        <v>522</v>
      </c>
      <c r="M65" s="19">
        <f>3500000*1.08</f>
        <v>3780000.0000000005</v>
      </c>
      <c r="N65" s="17" t="s">
        <v>508</v>
      </c>
      <c r="O65" s="17"/>
      <c r="P65" s="86" t="s">
        <v>605</v>
      </c>
      <c r="Q65" s="88"/>
      <c r="R65" s="26"/>
      <c r="S65" s="26"/>
      <c r="T65" s="26"/>
    </row>
    <row r="66" spans="1:20" s="27" customFormat="1" ht="202.5" customHeight="1" x14ac:dyDescent="0.25">
      <c r="A66" s="75"/>
      <c r="B66" s="75"/>
      <c r="C66" s="75"/>
      <c r="D66" s="77"/>
      <c r="E66" s="75"/>
      <c r="F66" s="65"/>
      <c r="G66" s="75"/>
      <c r="H66" s="75"/>
      <c r="I66" s="75"/>
      <c r="J66" s="75"/>
      <c r="K66" s="75"/>
      <c r="L66" s="62"/>
      <c r="M66" s="13">
        <f>3200000*1.08</f>
        <v>3456000</v>
      </c>
      <c r="N66" s="10" t="s">
        <v>507</v>
      </c>
      <c r="O66" s="17"/>
      <c r="P66" s="87"/>
      <c r="Q66" s="89"/>
      <c r="R66" s="26"/>
      <c r="S66" s="26"/>
      <c r="T66" s="26"/>
    </row>
    <row r="67" spans="1:20" s="11" customFormat="1" ht="15.75" customHeight="1" x14ac:dyDescent="0.25">
      <c r="A67" s="61">
        <v>33</v>
      </c>
      <c r="B67" s="61" t="s">
        <v>538</v>
      </c>
      <c r="C67" s="61" t="s">
        <v>114</v>
      </c>
      <c r="D67" s="64" t="s">
        <v>57</v>
      </c>
      <c r="E67" s="61" t="s">
        <v>84</v>
      </c>
      <c r="F67" s="64" t="s">
        <v>676</v>
      </c>
      <c r="G67" s="61" t="s">
        <v>324</v>
      </c>
      <c r="H67" s="61" t="s">
        <v>265</v>
      </c>
      <c r="I67" s="61">
        <v>1</v>
      </c>
      <c r="J67" s="66"/>
      <c r="K67" s="66"/>
      <c r="L67" s="61" t="s">
        <v>522</v>
      </c>
      <c r="M67" s="19">
        <f>2300000*1.08</f>
        <v>2484000</v>
      </c>
      <c r="N67" s="10" t="s">
        <v>508</v>
      </c>
      <c r="O67" s="10" t="s">
        <v>56</v>
      </c>
      <c r="P67" s="56" t="s">
        <v>549</v>
      </c>
      <c r="Q67" s="57" t="s">
        <v>560</v>
      </c>
      <c r="R67" s="14"/>
      <c r="S67" s="14"/>
      <c r="T67" s="14"/>
    </row>
    <row r="68" spans="1:20" s="11" customFormat="1" x14ac:dyDescent="0.25">
      <c r="A68" s="69"/>
      <c r="B68" s="69"/>
      <c r="C68" s="69"/>
      <c r="D68" s="70"/>
      <c r="E68" s="69"/>
      <c r="F68" s="70"/>
      <c r="G68" s="69"/>
      <c r="H68" s="69"/>
      <c r="I68" s="69"/>
      <c r="J68" s="69"/>
      <c r="K68" s="69"/>
      <c r="L68" s="69"/>
      <c r="M68" s="13">
        <f>3000000*1.08</f>
        <v>3240000</v>
      </c>
      <c r="N68" s="10" t="s">
        <v>509</v>
      </c>
      <c r="O68" s="10"/>
      <c r="P68" s="56"/>
      <c r="Q68" s="57"/>
      <c r="R68" s="14"/>
      <c r="S68" s="14"/>
      <c r="T68" s="14"/>
    </row>
    <row r="69" spans="1:20" s="11" customFormat="1" ht="107.25" customHeight="1" x14ac:dyDescent="0.25">
      <c r="A69" s="62"/>
      <c r="B69" s="62"/>
      <c r="C69" s="62"/>
      <c r="D69" s="65"/>
      <c r="E69" s="62"/>
      <c r="F69" s="65"/>
      <c r="G69" s="62"/>
      <c r="H69" s="62"/>
      <c r="I69" s="62"/>
      <c r="J69" s="62"/>
      <c r="K69" s="62"/>
      <c r="L69" s="62"/>
      <c r="M69" s="13">
        <f>2100000</f>
        <v>2100000</v>
      </c>
      <c r="N69" s="10" t="s">
        <v>507</v>
      </c>
      <c r="O69" s="10"/>
      <c r="P69" s="56"/>
      <c r="Q69" s="57"/>
      <c r="R69" s="14"/>
      <c r="S69" s="14"/>
      <c r="T69" s="14"/>
    </row>
    <row r="70" spans="1:20" s="11" customFormat="1" ht="31.5" customHeight="1" x14ac:dyDescent="0.25">
      <c r="A70" s="61">
        <v>34</v>
      </c>
      <c r="B70" s="61" t="s">
        <v>535</v>
      </c>
      <c r="C70" s="61" t="s">
        <v>115</v>
      </c>
      <c r="D70" s="64" t="s">
        <v>156</v>
      </c>
      <c r="E70" s="61" t="s">
        <v>10</v>
      </c>
      <c r="F70" s="64" t="s">
        <v>677</v>
      </c>
      <c r="G70" s="61" t="s">
        <v>469</v>
      </c>
      <c r="H70" s="61" t="s">
        <v>258</v>
      </c>
      <c r="I70" s="61">
        <v>1</v>
      </c>
      <c r="J70" s="66"/>
      <c r="K70" s="66"/>
      <c r="L70" s="61" t="s">
        <v>522</v>
      </c>
      <c r="M70" s="19">
        <f>3000000*1.08</f>
        <v>3240000</v>
      </c>
      <c r="N70" s="10" t="s">
        <v>506</v>
      </c>
      <c r="O70" s="10" t="s">
        <v>512</v>
      </c>
      <c r="P70" s="56" t="s">
        <v>564</v>
      </c>
      <c r="Q70" s="57"/>
      <c r="R70" s="14"/>
      <c r="S70" s="14"/>
      <c r="T70" s="14"/>
    </row>
    <row r="71" spans="1:20" s="11" customFormat="1" ht="146.25" customHeight="1" x14ac:dyDescent="0.25">
      <c r="A71" s="62"/>
      <c r="B71" s="62"/>
      <c r="C71" s="62"/>
      <c r="D71" s="65"/>
      <c r="E71" s="62"/>
      <c r="F71" s="65"/>
      <c r="G71" s="62"/>
      <c r="H71" s="62"/>
      <c r="I71" s="62"/>
      <c r="J71" s="62"/>
      <c r="K71" s="62"/>
      <c r="L71" s="62"/>
      <c r="M71" s="13">
        <v>2000000</v>
      </c>
      <c r="N71" s="10" t="s">
        <v>507</v>
      </c>
      <c r="O71" s="10"/>
      <c r="P71" s="56"/>
      <c r="Q71" s="57"/>
      <c r="R71" s="14"/>
      <c r="S71" s="14"/>
      <c r="T71" s="14"/>
    </row>
    <row r="72" spans="1:20" s="11" customFormat="1" ht="31.5" customHeight="1" x14ac:dyDescent="0.25">
      <c r="A72" s="61">
        <v>35</v>
      </c>
      <c r="B72" s="61" t="s">
        <v>535</v>
      </c>
      <c r="C72" s="61" t="s">
        <v>117</v>
      </c>
      <c r="D72" s="64" t="s">
        <v>59</v>
      </c>
      <c r="E72" s="61" t="s">
        <v>81</v>
      </c>
      <c r="F72" s="64" t="s">
        <v>678</v>
      </c>
      <c r="G72" s="61" t="s">
        <v>318</v>
      </c>
      <c r="H72" s="61" t="s">
        <v>258</v>
      </c>
      <c r="I72" s="61">
        <v>1</v>
      </c>
      <c r="J72" s="66"/>
      <c r="K72" s="72"/>
      <c r="L72" s="61" t="s">
        <v>522</v>
      </c>
      <c r="M72" s="19">
        <f>2000000*1.08</f>
        <v>2160000</v>
      </c>
      <c r="N72" s="10" t="s">
        <v>506</v>
      </c>
      <c r="O72" s="10" t="s">
        <v>512</v>
      </c>
      <c r="P72" s="56" t="s">
        <v>568</v>
      </c>
      <c r="Q72" s="57"/>
      <c r="R72" s="14"/>
      <c r="S72" s="14"/>
      <c r="T72" s="14"/>
    </row>
    <row r="73" spans="1:20" s="11" customFormat="1" ht="76.5" customHeight="1" x14ac:dyDescent="0.25">
      <c r="A73" s="62"/>
      <c r="B73" s="62"/>
      <c r="C73" s="62"/>
      <c r="D73" s="65"/>
      <c r="E73" s="62"/>
      <c r="F73" s="65"/>
      <c r="G73" s="62"/>
      <c r="H73" s="62"/>
      <c r="I73" s="62"/>
      <c r="J73" s="62"/>
      <c r="K73" s="73"/>
      <c r="L73" s="62"/>
      <c r="M73" s="13">
        <f>1000000</f>
        <v>1000000</v>
      </c>
      <c r="N73" s="10" t="s">
        <v>507</v>
      </c>
      <c r="O73" s="10"/>
      <c r="P73" s="56"/>
      <c r="Q73" s="57"/>
      <c r="R73" s="14"/>
      <c r="S73" s="14"/>
      <c r="T73" s="14"/>
    </row>
    <row r="74" spans="1:20" s="11" customFormat="1" ht="117.75" customHeight="1" x14ac:dyDescent="0.25">
      <c r="A74" s="10">
        <v>36</v>
      </c>
      <c r="B74" s="10" t="s">
        <v>538</v>
      </c>
      <c r="C74" s="10" t="s">
        <v>119</v>
      </c>
      <c r="D74" s="12" t="s">
        <v>91</v>
      </c>
      <c r="E74" s="10" t="s">
        <v>81</v>
      </c>
      <c r="F74" s="12" t="s">
        <v>679</v>
      </c>
      <c r="G74" s="10" t="s">
        <v>341</v>
      </c>
      <c r="H74" s="10" t="s">
        <v>279</v>
      </c>
      <c r="I74" s="10">
        <v>1</v>
      </c>
      <c r="J74" s="38"/>
      <c r="K74" s="38"/>
      <c r="L74" s="10"/>
      <c r="M74" s="13">
        <f>2300000*1.08</f>
        <v>2484000</v>
      </c>
      <c r="N74" s="10" t="s">
        <v>508</v>
      </c>
      <c r="O74" s="10"/>
      <c r="P74" s="45" t="s">
        <v>554</v>
      </c>
      <c r="Q74" s="45"/>
      <c r="R74" s="14"/>
      <c r="S74" s="14"/>
      <c r="T74" s="14"/>
    </row>
    <row r="75" spans="1:20" s="11" customFormat="1" ht="117.75" customHeight="1" x14ac:dyDescent="0.25">
      <c r="A75" s="10">
        <v>37</v>
      </c>
      <c r="B75" s="10" t="s">
        <v>538</v>
      </c>
      <c r="C75" s="10" t="s">
        <v>120</v>
      </c>
      <c r="D75" s="12" t="s">
        <v>547</v>
      </c>
      <c r="E75" s="10" t="s">
        <v>84</v>
      </c>
      <c r="F75" s="18" t="s">
        <v>680</v>
      </c>
      <c r="G75" s="10">
        <v>3005</v>
      </c>
      <c r="H75" s="10" t="s">
        <v>267</v>
      </c>
      <c r="I75" s="10">
        <v>1</v>
      </c>
      <c r="J75" s="38"/>
      <c r="K75" s="38"/>
      <c r="L75" s="10"/>
      <c r="M75" s="13">
        <f>1200000*1.08</f>
        <v>1296000</v>
      </c>
      <c r="N75" s="10" t="s">
        <v>508</v>
      </c>
      <c r="O75" s="10"/>
      <c r="P75" s="45" t="s">
        <v>548</v>
      </c>
      <c r="Q75" s="45"/>
      <c r="R75" s="14"/>
      <c r="S75" s="14"/>
      <c r="T75" s="14"/>
    </row>
    <row r="76" spans="1:20" s="27" customFormat="1" ht="124.5" customHeight="1" x14ac:dyDescent="0.25">
      <c r="A76" s="17">
        <v>38</v>
      </c>
      <c r="B76" s="17" t="s">
        <v>538</v>
      </c>
      <c r="C76" s="17" t="s">
        <v>122</v>
      </c>
      <c r="D76" s="18" t="s">
        <v>123</v>
      </c>
      <c r="E76" s="17" t="s">
        <v>81</v>
      </c>
      <c r="F76" s="12" t="s">
        <v>681</v>
      </c>
      <c r="G76" s="17" t="s">
        <v>471</v>
      </c>
      <c r="H76" s="17" t="s">
        <v>264</v>
      </c>
      <c r="I76" s="17">
        <v>1</v>
      </c>
      <c r="J76" s="39"/>
      <c r="K76" s="38"/>
      <c r="L76" s="17"/>
      <c r="M76" s="13">
        <f>1800000*1.08</f>
        <v>1944000.0000000002</v>
      </c>
      <c r="N76" s="17" t="s">
        <v>508</v>
      </c>
      <c r="O76" s="17"/>
      <c r="P76" s="46" t="s">
        <v>574</v>
      </c>
      <c r="Q76" s="46"/>
      <c r="R76" s="26"/>
      <c r="S76" s="26"/>
      <c r="T76" s="26"/>
    </row>
    <row r="77" spans="1:20" s="11" customFormat="1" ht="108" customHeight="1" x14ac:dyDescent="0.25">
      <c r="A77" s="10">
        <v>39</v>
      </c>
      <c r="B77" s="10" t="s">
        <v>535</v>
      </c>
      <c r="C77" s="10" t="s">
        <v>124</v>
      </c>
      <c r="D77" s="12" t="s">
        <v>125</v>
      </c>
      <c r="E77" s="10" t="s">
        <v>84</v>
      </c>
      <c r="F77" s="12" t="s">
        <v>682</v>
      </c>
      <c r="G77" s="10" t="s">
        <v>464</v>
      </c>
      <c r="H77" s="10" t="s">
        <v>283</v>
      </c>
      <c r="I77" s="10">
        <v>1</v>
      </c>
      <c r="J77" s="38"/>
      <c r="K77" s="38"/>
      <c r="L77" s="10"/>
      <c r="M77" s="13">
        <f>700000*1.08</f>
        <v>756000</v>
      </c>
      <c r="N77" s="10" t="s">
        <v>506</v>
      </c>
      <c r="O77" s="10"/>
      <c r="P77" s="45" t="s">
        <v>586</v>
      </c>
      <c r="Q77" s="45"/>
      <c r="R77" s="14"/>
      <c r="S77" s="14"/>
      <c r="T77" s="14"/>
    </row>
    <row r="78" spans="1:20" s="11" customFormat="1" ht="108" customHeight="1" x14ac:dyDescent="0.25">
      <c r="A78" s="10">
        <v>40</v>
      </c>
      <c r="B78" s="10" t="s">
        <v>535</v>
      </c>
      <c r="C78" s="10" t="s">
        <v>126</v>
      </c>
      <c r="D78" s="12" t="s">
        <v>107</v>
      </c>
      <c r="E78" s="10" t="s">
        <v>84</v>
      </c>
      <c r="F78" s="12" t="s">
        <v>683</v>
      </c>
      <c r="G78" s="10" t="s">
        <v>465</v>
      </c>
      <c r="H78" s="10" t="s">
        <v>284</v>
      </c>
      <c r="I78" s="10">
        <v>1</v>
      </c>
      <c r="J78" s="38"/>
      <c r="K78" s="38"/>
      <c r="L78" s="10"/>
      <c r="M78" s="13">
        <f>700000*1.08</f>
        <v>756000</v>
      </c>
      <c r="N78" s="10" t="s">
        <v>506</v>
      </c>
      <c r="O78" s="10"/>
      <c r="P78" s="45" t="s">
        <v>587</v>
      </c>
      <c r="Q78" s="45"/>
      <c r="R78" s="14"/>
      <c r="S78" s="14"/>
      <c r="T78" s="14"/>
    </row>
    <row r="79" spans="1:20" s="27" customFormat="1" ht="135" customHeight="1" x14ac:dyDescent="0.25">
      <c r="A79" s="49">
        <v>41</v>
      </c>
      <c r="B79" s="49" t="s">
        <v>538</v>
      </c>
      <c r="C79" s="49" t="s">
        <v>131</v>
      </c>
      <c r="D79" s="18" t="s">
        <v>428</v>
      </c>
      <c r="E79" s="49" t="s">
        <v>128</v>
      </c>
      <c r="F79" s="18" t="s">
        <v>622</v>
      </c>
      <c r="G79" s="49" t="s">
        <v>480</v>
      </c>
      <c r="H79" s="49" t="s">
        <v>289</v>
      </c>
      <c r="I79" s="49">
        <v>1</v>
      </c>
      <c r="J79" s="39"/>
      <c r="K79" s="39"/>
      <c r="L79" s="49"/>
      <c r="M79" s="13">
        <f>13000000*1.08</f>
        <v>14040000</v>
      </c>
      <c r="N79" s="49" t="s">
        <v>508</v>
      </c>
      <c r="O79" s="49"/>
      <c r="P79" s="46" t="s">
        <v>603</v>
      </c>
      <c r="Q79" s="46"/>
      <c r="R79" s="26"/>
      <c r="S79" s="26"/>
      <c r="T79" s="26"/>
    </row>
    <row r="80" spans="1:20" s="11" customFormat="1" x14ac:dyDescent="0.25">
      <c r="A80" s="61">
        <v>42</v>
      </c>
      <c r="B80" s="61" t="s">
        <v>538</v>
      </c>
      <c r="C80" s="61" t="s">
        <v>132</v>
      </c>
      <c r="D80" s="64" t="s">
        <v>133</v>
      </c>
      <c r="E80" s="61" t="s">
        <v>128</v>
      </c>
      <c r="F80" s="64" t="s">
        <v>621</v>
      </c>
      <c r="G80" s="61" t="s">
        <v>475</v>
      </c>
      <c r="H80" s="61" t="s">
        <v>278</v>
      </c>
      <c r="I80" s="61">
        <v>1</v>
      </c>
      <c r="J80" s="66"/>
      <c r="K80" s="61"/>
      <c r="L80" s="61" t="s">
        <v>522</v>
      </c>
      <c r="M80" s="19">
        <f>14000000*1.08</f>
        <v>15120000.000000002</v>
      </c>
      <c r="N80" s="10" t="s">
        <v>508</v>
      </c>
      <c r="O80" s="10"/>
      <c r="P80" s="56" t="s">
        <v>573</v>
      </c>
      <c r="Q80" s="57"/>
      <c r="R80" s="14"/>
      <c r="S80" s="14"/>
      <c r="T80" s="14"/>
    </row>
    <row r="81" spans="1:20" s="11" customFormat="1" ht="171" customHeight="1" x14ac:dyDescent="0.25">
      <c r="A81" s="62"/>
      <c r="B81" s="62"/>
      <c r="C81" s="62"/>
      <c r="D81" s="65"/>
      <c r="E81" s="62"/>
      <c r="F81" s="65"/>
      <c r="G81" s="62"/>
      <c r="H81" s="62"/>
      <c r="I81" s="62"/>
      <c r="J81" s="71"/>
      <c r="K81" s="62"/>
      <c r="L81" s="62"/>
      <c r="M81" s="13">
        <v>27000000</v>
      </c>
      <c r="N81" s="10" t="s">
        <v>507</v>
      </c>
      <c r="O81" s="10"/>
      <c r="P81" s="56"/>
      <c r="Q81" s="57"/>
      <c r="R81" s="14"/>
      <c r="S81" s="14"/>
      <c r="T81" s="14"/>
    </row>
    <row r="82" spans="1:20" s="11" customFormat="1" x14ac:dyDescent="0.25">
      <c r="A82" s="61">
        <v>43</v>
      </c>
      <c r="B82" s="61" t="s">
        <v>538</v>
      </c>
      <c r="C82" s="61" t="s">
        <v>134</v>
      </c>
      <c r="D82" s="64" t="s">
        <v>135</v>
      </c>
      <c r="E82" s="61" t="s">
        <v>128</v>
      </c>
      <c r="F82" s="64" t="s">
        <v>620</v>
      </c>
      <c r="G82" s="61" t="s">
        <v>476</v>
      </c>
      <c r="H82" s="61" t="s">
        <v>278</v>
      </c>
      <c r="I82" s="61">
        <v>2</v>
      </c>
      <c r="J82" s="66"/>
      <c r="K82" s="66"/>
      <c r="L82" s="61" t="s">
        <v>522</v>
      </c>
      <c r="M82" s="19">
        <f>9200000*1.08</f>
        <v>9936000</v>
      </c>
      <c r="N82" s="10" t="s">
        <v>508</v>
      </c>
      <c r="O82" s="10"/>
      <c r="P82" s="56" t="s">
        <v>558</v>
      </c>
      <c r="Q82" s="57"/>
      <c r="R82" s="14"/>
      <c r="S82" s="14"/>
      <c r="T82" s="14"/>
    </row>
    <row r="83" spans="1:20" s="11" customFormat="1" ht="195.75" customHeight="1" x14ac:dyDescent="0.25">
      <c r="A83" s="62"/>
      <c r="B83" s="62"/>
      <c r="C83" s="62"/>
      <c r="D83" s="65"/>
      <c r="E83" s="62"/>
      <c r="F83" s="65"/>
      <c r="G83" s="62"/>
      <c r="H83" s="62"/>
      <c r="I83" s="62"/>
      <c r="J83" s="62"/>
      <c r="K83" s="62"/>
      <c r="L83" s="62"/>
      <c r="M83" s="13">
        <v>18000000</v>
      </c>
      <c r="N83" s="10" t="s">
        <v>507</v>
      </c>
      <c r="O83" s="10"/>
      <c r="P83" s="56"/>
      <c r="Q83" s="57"/>
      <c r="R83" s="14"/>
      <c r="S83" s="14"/>
      <c r="T83" s="14"/>
    </row>
    <row r="84" spans="1:20" s="11" customFormat="1" x14ac:dyDescent="0.25">
      <c r="A84" s="61">
        <v>44</v>
      </c>
      <c r="B84" s="61" t="s">
        <v>538</v>
      </c>
      <c r="C84" s="61" t="s">
        <v>136</v>
      </c>
      <c r="D84" s="64" t="s">
        <v>89</v>
      </c>
      <c r="E84" s="61" t="s">
        <v>128</v>
      </c>
      <c r="F84" s="64" t="s">
        <v>619</v>
      </c>
      <c r="G84" s="61" t="s">
        <v>338</v>
      </c>
      <c r="H84" s="61" t="s">
        <v>278</v>
      </c>
      <c r="I84" s="61">
        <v>1</v>
      </c>
      <c r="J84" s="66"/>
      <c r="K84" s="66"/>
      <c r="L84" s="61" t="s">
        <v>522</v>
      </c>
      <c r="M84" s="19">
        <f>7000000*1.08</f>
        <v>7560000.0000000009</v>
      </c>
      <c r="N84" s="10" t="s">
        <v>508</v>
      </c>
      <c r="O84" s="10"/>
      <c r="P84" s="56" t="s">
        <v>569</v>
      </c>
      <c r="Q84" s="57"/>
      <c r="R84" s="14"/>
      <c r="S84" s="14"/>
      <c r="T84" s="14"/>
    </row>
    <row r="85" spans="1:20" s="11" customFormat="1" ht="190.5" customHeight="1" x14ac:dyDescent="0.25">
      <c r="A85" s="62"/>
      <c r="B85" s="62"/>
      <c r="C85" s="62"/>
      <c r="D85" s="65"/>
      <c r="E85" s="62"/>
      <c r="F85" s="65"/>
      <c r="G85" s="62"/>
      <c r="H85" s="62"/>
      <c r="I85" s="62"/>
      <c r="J85" s="62"/>
      <c r="K85" s="62"/>
      <c r="L85" s="62"/>
      <c r="M85" s="13">
        <v>13000000</v>
      </c>
      <c r="N85" s="10" t="s">
        <v>507</v>
      </c>
      <c r="O85" s="10"/>
      <c r="P85" s="56"/>
      <c r="Q85" s="57"/>
      <c r="R85" s="14"/>
      <c r="S85" s="14"/>
      <c r="T85" s="14"/>
    </row>
    <row r="86" spans="1:20" s="11" customFormat="1" ht="166.5" customHeight="1" x14ac:dyDescent="0.25">
      <c r="A86" s="10">
        <v>45</v>
      </c>
      <c r="B86" s="10" t="s">
        <v>535</v>
      </c>
      <c r="C86" s="10" t="s">
        <v>137</v>
      </c>
      <c r="D86" s="12" t="s">
        <v>429</v>
      </c>
      <c r="E86" s="10" t="s">
        <v>128</v>
      </c>
      <c r="F86" s="12" t="s">
        <v>618</v>
      </c>
      <c r="G86" s="10" t="s">
        <v>478</v>
      </c>
      <c r="H86" s="10" t="s">
        <v>286</v>
      </c>
      <c r="I86" s="10">
        <v>2</v>
      </c>
      <c r="J86" s="38"/>
      <c r="K86" s="38"/>
      <c r="L86" s="10"/>
      <c r="M86" s="13">
        <f>3000000*1.08</f>
        <v>3240000</v>
      </c>
      <c r="N86" s="10" t="s">
        <v>506</v>
      </c>
      <c r="O86" s="10"/>
      <c r="P86" s="45" t="s">
        <v>589</v>
      </c>
      <c r="Q86" s="45"/>
      <c r="R86" s="14"/>
      <c r="S86" s="14"/>
      <c r="T86" s="14"/>
    </row>
    <row r="87" spans="1:20" s="11" customFormat="1" ht="179.25" customHeight="1" x14ac:dyDescent="0.25">
      <c r="A87" s="10">
        <v>46</v>
      </c>
      <c r="B87" s="10" t="s">
        <v>535</v>
      </c>
      <c r="C87" s="10" t="s">
        <v>138</v>
      </c>
      <c r="D87" s="12" t="s">
        <v>139</v>
      </c>
      <c r="E87" s="10" t="s">
        <v>128</v>
      </c>
      <c r="F87" s="12" t="s">
        <v>617</v>
      </c>
      <c r="G87" s="10" t="s">
        <v>479</v>
      </c>
      <c r="H87" s="10" t="s">
        <v>286</v>
      </c>
      <c r="I87" s="10">
        <v>5</v>
      </c>
      <c r="J87" s="38"/>
      <c r="K87" s="38"/>
      <c r="L87" s="10"/>
      <c r="M87" s="13">
        <f>2000000*1.08</f>
        <v>2160000</v>
      </c>
      <c r="N87" s="10" t="s">
        <v>506</v>
      </c>
      <c r="O87" s="10"/>
      <c r="P87" s="45" t="s">
        <v>589</v>
      </c>
      <c r="Q87" s="45"/>
      <c r="R87" s="14"/>
      <c r="S87" s="14"/>
      <c r="T87" s="14"/>
    </row>
    <row r="88" spans="1:20" s="11" customFormat="1" ht="188.25" customHeight="1" x14ac:dyDescent="0.25">
      <c r="A88" s="10">
        <v>47</v>
      </c>
      <c r="B88" s="10" t="s">
        <v>535</v>
      </c>
      <c r="C88" s="10" t="s">
        <v>140</v>
      </c>
      <c r="D88" s="12" t="s">
        <v>141</v>
      </c>
      <c r="E88" s="10" t="s">
        <v>128</v>
      </c>
      <c r="F88" s="12" t="s">
        <v>616</v>
      </c>
      <c r="G88" s="10" t="s">
        <v>481</v>
      </c>
      <c r="H88" s="10" t="s">
        <v>290</v>
      </c>
      <c r="I88" s="10">
        <v>1</v>
      </c>
      <c r="J88" s="38"/>
      <c r="K88" s="38"/>
      <c r="L88" s="10"/>
      <c r="M88" s="13">
        <f>3000000*1.08</f>
        <v>3240000</v>
      </c>
      <c r="N88" s="10" t="s">
        <v>506</v>
      </c>
      <c r="O88" s="10"/>
      <c r="P88" s="45" t="s">
        <v>591</v>
      </c>
      <c r="Q88" s="45"/>
      <c r="R88" s="14"/>
      <c r="S88" s="14"/>
      <c r="T88" s="14"/>
    </row>
    <row r="89" spans="1:20" s="11" customFormat="1" x14ac:dyDescent="0.25">
      <c r="A89" s="61">
        <v>48</v>
      </c>
      <c r="B89" s="61" t="s">
        <v>538</v>
      </c>
      <c r="C89" s="61" t="s">
        <v>142</v>
      </c>
      <c r="D89" s="64" t="s">
        <v>143</v>
      </c>
      <c r="E89" s="61" t="s">
        <v>128</v>
      </c>
      <c r="F89" s="64" t="s">
        <v>615</v>
      </c>
      <c r="G89" s="61" t="s">
        <v>324</v>
      </c>
      <c r="H89" s="61" t="s">
        <v>265</v>
      </c>
      <c r="I89" s="61">
        <v>3</v>
      </c>
      <c r="J89" s="66"/>
      <c r="K89" s="66"/>
      <c r="L89" s="61" t="s">
        <v>522</v>
      </c>
      <c r="M89" s="19">
        <f>2300000*1.08</f>
        <v>2484000</v>
      </c>
      <c r="N89" s="10" t="s">
        <v>508</v>
      </c>
      <c r="O89" s="10" t="s">
        <v>56</v>
      </c>
      <c r="P89" s="56" t="s">
        <v>549</v>
      </c>
      <c r="Q89" s="57" t="s">
        <v>560</v>
      </c>
      <c r="R89" s="14"/>
      <c r="S89" s="14"/>
      <c r="T89" s="14"/>
    </row>
    <row r="90" spans="1:20" s="11" customFormat="1" x14ac:dyDescent="0.25">
      <c r="A90" s="69"/>
      <c r="B90" s="69"/>
      <c r="C90" s="69"/>
      <c r="D90" s="70"/>
      <c r="E90" s="69"/>
      <c r="F90" s="70"/>
      <c r="G90" s="69"/>
      <c r="H90" s="69"/>
      <c r="I90" s="69"/>
      <c r="J90" s="69"/>
      <c r="K90" s="69"/>
      <c r="L90" s="69"/>
      <c r="M90" s="13">
        <f>2100000</f>
        <v>2100000</v>
      </c>
      <c r="N90" s="10" t="s">
        <v>507</v>
      </c>
      <c r="O90" s="10"/>
      <c r="P90" s="56"/>
      <c r="Q90" s="57"/>
      <c r="R90" s="14"/>
      <c r="S90" s="14"/>
      <c r="T90" s="14"/>
    </row>
    <row r="91" spans="1:20" s="11" customFormat="1" ht="126" customHeight="1" x14ac:dyDescent="0.25">
      <c r="A91" s="62"/>
      <c r="B91" s="62"/>
      <c r="C91" s="62"/>
      <c r="D91" s="65"/>
      <c r="E91" s="62"/>
      <c r="F91" s="65"/>
      <c r="G91" s="62"/>
      <c r="H91" s="62"/>
      <c r="I91" s="62"/>
      <c r="J91" s="62"/>
      <c r="K91" s="62"/>
      <c r="L91" s="62"/>
      <c r="M91" s="13">
        <f>3000000*1.08</f>
        <v>3240000</v>
      </c>
      <c r="N91" s="10" t="s">
        <v>509</v>
      </c>
      <c r="O91" s="10"/>
      <c r="P91" s="56"/>
      <c r="Q91" s="57"/>
      <c r="R91" s="14"/>
      <c r="S91" s="14"/>
      <c r="T91" s="14"/>
    </row>
    <row r="92" spans="1:20" s="11" customFormat="1" ht="31.5" x14ac:dyDescent="0.25">
      <c r="A92" s="61">
        <v>49</v>
      </c>
      <c r="B92" s="61" t="s">
        <v>535</v>
      </c>
      <c r="C92" s="61" t="s">
        <v>144</v>
      </c>
      <c r="D92" s="64" t="s">
        <v>145</v>
      </c>
      <c r="E92" s="61" t="s">
        <v>128</v>
      </c>
      <c r="F92" s="64" t="s">
        <v>614</v>
      </c>
      <c r="G92" s="61" t="s">
        <v>482</v>
      </c>
      <c r="H92" s="61" t="s">
        <v>258</v>
      </c>
      <c r="I92" s="61">
        <v>1</v>
      </c>
      <c r="J92" s="66"/>
      <c r="K92" s="66"/>
      <c r="L92" s="61" t="s">
        <v>522</v>
      </c>
      <c r="M92" s="19">
        <f>3500000*1.08</f>
        <v>3780000.0000000005</v>
      </c>
      <c r="N92" s="10" t="s">
        <v>506</v>
      </c>
      <c r="O92" s="10" t="s">
        <v>512</v>
      </c>
      <c r="P92" s="56" t="s">
        <v>592</v>
      </c>
      <c r="Q92" s="57"/>
      <c r="R92" s="14"/>
      <c r="S92" s="14"/>
      <c r="T92" s="14"/>
    </row>
    <row r="93" spans="1:20" s="11" customFormat="1" ht="137.25" customHeight="1" x14ac:dyDescent="0.25">
      <c r="A93" s="62"/>
      <c r="B93" s="62"/>
      <c r="C93" s="62"/>
      <c r="D93" s="65"/>
      <c r="E93" s="62"/>
      <c r="F93" s="65"/>
      <c r="G93" s="62"/>
      <c r="H93" s="62"/>
      <c r="I93" s="62"/>
      <c r="J93" s="71"/>
      <c r="K93" s="62"/>
      <c r="L93" s="62"/>
      <c r="M93" s="13">
        <v>2000000</v>
      </c>
      <c r="N93" s="10" t="s">
        <v>507</v>
      </c>
      <c r="O93" s="10"/>
      <c r="P93" s="56"/>
      <c r="Q93" s="57"/>
      <c r="R93" s="14"/>
      <c r="S93" s="14"/>
      <c r="T93" s="14"/>
    </row>
    <row r="94" spans="1:20" s="11" customFormat="1" ht="117" customHeight="1" x14ac:dyDescent="0.25">
      <c r="A94" s="10">
        <v>50</v>
      </c>
      <c r="B94" s="10" t="s">
        <v>539</v>
      </c>
      <c r="C94" s="10" t="s">
        <v>146</v>
      </c>
      <c r="D94" s="12" t="s">
        <v>430</v>
      </c>
      <c r="E94" s="10" t="s">
        <v>128</v>
      </c>
      <c r="F94" s="12" t="s">
        <v>613</v>
      </c>
      <c r="G94" s="10" t="s">
        <v>483</v>
      </c>
      <c r="H94" s="10" t="s">
        <v>291</v>
      </c>
      <c r="I94" s="10">
        <v>1</v>
      </c>
      <c r="J94" s="38"/>
      <c r="K94" s="38"/>
      <c r="L94" s="10"/>
      <c r="M94" s="13">
        <v>19094400</v>
      </c>
      <c r="N94" s="10" t="s">
        <v>307</v>
      </c>
      <c r="O94" s="10"/>
      <c r="P94" s="45" t="s">
        <v>601</v>
      </c>
      <c r="Q94" s="45"/>
      <c r="R94" s="14"/>
      <c r="S94" s="14"/>
      <c r="T94" s="14"/>
    </row>
    <row r="95" spans="1:20" s="11" customFormat="1" ht="160.5" customHeight="1" x14ac:dyDescent="0.25">
      <c r="A95" s="10">
        <v>51</v>
      </c>
      <c r="B95" s="10" t="s">
        <v>539</v>
      </c>
      <c r="C95" s="10" t="s">
        <v>147</v>
      </c>
      <c r="D95" s="12" t="s">
        <v>148</v>
      </c>
      <c r="E95" s="10" t="s">
        <v>128</v>
      </c>
      <c r="F95" s="12" t="s">
        <v>612</v>
      </c>
      <c r="G95" s="10" t="s">
        <v>484</v>
      </c>
      <c r="H95" s="10" t="s">
        <v>291</v>
      </c>
      <c r="I95" s="10">
        <v>1</v>
      </c>
      <c r="J95" s="38"/>
      <c r="K95" s="38"/>
      <c r="L95" s="10"/>
      <c r="M95" s="13">
        <v>15444000</v>
      </c>
      <c r="N95" s="10" t="s">
        <v>307</v>
      </c>
      <c r="O95" s="10"/>
      <c r="P95" s="45" t="s">
        <v>600</v>
      </c>
      <c r="Q95" s="45"/>
      <c r="R95" s="14"/>
      <c r="S95" s="14"/>
      <c r="T95" s="14"/>
    </row>
    <row r="96" spans="1:20" s="11" customFormat="1" ht="110.25" customHeight="1" x14ac:dyDescent="0.25">
      <c r="A96" s="10">
        <v>52</v>
      </c>
      <c r="B96" s="10" t="s">
        <v>539</v>
      </c>
      <c r="C96" s="10" t="s">
        <v>149</v>
      </c>
      <c r="D96" s="12" t="s">
        <v>431</v>
      </c>
      <c r="E96" s="10" t="s">
        <v>128</v>
      </c>
      <c r="F96" s="12" t="s">
        <v>611</v>
      </c>
      <c r="G96" s="10" t="s">
        <v>485</v>
      </c>
      <c r="H96" s="10" t="s">
        <v>291</v>
      </c>
      <c r="I96" s="10">
        <v>1</v>
      </c>
      <c r="J96" s="38"/>
      <c r="K96" s="38"/>
      <c r="L96" s="10"/>
      <c r="M96" s="13">
        <v>8704800</v>
      </c>
      <c r="N96" s="10" t="s">
        <v>307</v>
      </c>
      <c r="O96" s="10"/>
      <c r="P96" s="45" t="s">
        <v>599</v>
      </c>
      <c r="Q96" s="45"/>
      <c r="R96" s="14"/>
      <c r="S96" s="14"/>
      <c r="T96" s="14"/>
    </row>
    <row r="97" spans="1:20" s="27" customFormat="1" ht="101.25" customHeight="1" x14ac:dyDescent="0.25">
      <c r="A97" s="17">
        <v>53</v>
      </c>
      <c r="B97" s="17" t="s">
        <v>539</v>
      </c>
      <c r="C97" s="17" t="s">
        <v>150</v>
      </c>
      <c r="D97" s="18" t="s">
        <v>151</v>
      </c>
      <c r="E97" s="17" t="s">
        <v>128</v>
      </c>
      <c r="F97" s="18" t="s">
        <v>632</v>
      </c>
      <c r="G97" s="17" t="s">
        <v>486</v>
      </c>
      <c r="H97" s="17" t="s">
        <v>292</v>
      </c>
      <c r="I97" s="17">
        <v>1</v>
      </c>
      <c r="J97" s="39"/>
      <c r="K97" s="38"/>
      <c r="L97" s="17"/>
      <c r="M97" s="13">
        <v>8704800</v>
      </c>
      <c r="N97" s="17" t="s">
        <v>307</v>
      </c>
      <c r="O97" s="17"/>
      <c r="P97" s="46" t="s">
        <v>598</v>
      </c>
      <c r="Q97" s="46"/>
      <c r="R97" s="26"/>
      <c r="S97" s="26"/>
      <c r="T97" s="26"/>
    </row>
    <row r="98" spans="1:20" s="11" customFormat="1" x14ac:dyDescent="0.25">
      <c r="A98" s="61">
        <v>54</v>
      </c>
      <c r="B98" s="61" t="s">
        <v>538</v>
      </c>
      <c r="C98" s="61" t="s">
        <v>152</v>
      </c>
      <c r="D98" s="64" t="s">
        <v>153</v>
      </c>
      <c r="E98" s="61" t="s">
        <v>128</v>
      </c>
      <c r="F98" s="64" t="s">
        <v>623</v>
      </c>
      <c r="G98" s="61" t="s">
        <v>487</v>
      </c>
      <c r="H98" s="61" t="s">
        <v>264</v>
      </c>
      <c r="I98" s="61">
        <v>1</v>
      </c>
      <c r="J98" s="66"/>
      <c r="K98" s="66"/>
      <c r="L98" s="61" t="s">
        <v>522</v>
      </c>
      <c r="M98" s="19">
        <f>1800000*1.08</f>
        <v>1944000.0000000002</v>
      </c>
      <c r="N98" s="10" t="s">
        <v>508</v>
      </c>
      <c r="O98" s="10" t="s">
        <v>52</v>
      </c>
      <c r="P98" s="56" t="s">
        <v>550</v>
      </c>
      <c r="Q98" s="57"/>
      <c r="R98" s="14"/>
      <c r="S98" s="14"/>
      <c r="T98" s="14"/>
    </row>
    <row r="99" spans="1:20" s="11" customFormat="1" x14ac:dyDescent="0.25">
      <c r="A99" s="69"/>
      <c r="B99" s="69"/>
      <c r="C99" s="69"/>
      <c r="D99" s="70"/>
      <c r="E99" s="69"/>
      <c r="F99" s="70"/>
      <c r="G99" s="69"/>
      <c r="H99" s="69"/>
      <c r="I99" s="69"/>
      <c r="J99" s="69"/>
      <c r="K99" s="69"/>
      <c r="L99" s="69"/>
      <c r="M99" s="13">
        <f>1600000</f>
        <v>1600000</v>
      </c>
      <c r="N99" s="10" t="s">
        <v>507</v>
      </c>
      <c r="O99" s="10"/>
      <c r="P99" s="56"/>
      <c r="Q99" s="57"/>
      <c r="R99" s="14"/>
      <c r="S99" s="14"/>
      <c r="T99" s="14"/>
    </row>
    <row r="100" spans="1:20" s="11" customFormat="1" ht="120" customHeight="1" x14ac:dyDescent="0.25">
      <c r="A100" s="62"/>
      <c r="B100" s="62"/>
      <c r="C100" s="62"/>
      <c r="D100" s="65"/>
      <c r="E100" s="62"/>
      <c r="F100" s="65"/>
      <c r="G100" s="62"/>
      <c r="H100" s="62"/>
      <c r="I100" s="62"/>
      <c r="J100" s="62"/>
      <c r="K100" s="62"/>
      <c r="L100" s="62"/>
      <c r="M100" s="13">
        <f>3000000*1.08</f>
        <v>3240000</v>
      </c>
      <c r="N100" s="10" t="s">
        <v>509</v>
      </c>
      <c r="O100" s="10"/>
      <c r="P100" s="56"/>
      <c r="Q100" s="57"/>
      <c r="R100" s="14"/>
      <c r="S100" s="14"/>
      <c r="T100" s="14"/>
    </row>
    <row r="101" spans="1:20" s="11" customFormat="1" x14ac:dyDescent="0.25">
      <c r="A101" s="61">
        <v>55</v>
      </c>
      <c r="B101" s="61" t="s">
        <v>537</v>
      </c>
      <c r="C101" s="61" t="s">
        <v>154</v>
      </c>
      <c r="D101" s="64" t="s">
        <v>55</v>
      </c>
      <c r="E101" s="61" t="s">
        <v>128</v>
      </c>
      <c r="F101" s="64" t="s">
        <v>624</v>
      </c>
      <c r="G101" s="61" t="s">
        <v>339</v>
      </c>
      <c r="H101" s="61" t="s">
        <v>264</v>
      </c>
      <c r="I101" s="61">
        <v>2</v>
      </c>
      <c r="J101" s="66"/>
      <c r="K101" s="66"/>
      <c r="L101" s="61" t="s">
        <v>522</v>
      </c>
      <c r="M101" s="13">
        <f>3500000*1.08</f>
        <v>3780000.0000000005</v>
      </c>
      <c r="N101" s="10" t="s">
        <v>508</v>
      </c>
      <c r="O101" s="10"/>
      <c r="P101" s="56" t="s">
        <v>575</v>
      </c>
      <c r="Q101" s="57"/>
      <c r="R101" s="14"/>
      <c r="S101" s="14"/>
      <c r="T101" s="14"/>
    </row>
    <row r="102" spans="1:20" s="11" customFormat="1" x14ac:dyDescent="0.25">
      <c r="A102" s="69"/>
      <c r="B102" s="69"/>
      <c r="C102" s="69"/>
      <c r="D102" s="70"/>
      <c r="E102" s="69"/>
      <c r="F102" s="70"/>
      <c r="G102" s="69"/>
      <c r="H102" s="69"/>
      <c r="I102" s="69"/>
      <c r="J102" s="69"/>
      <c r="K102" s="69"/>
      <c r="L102" s="69"/>
      <c r="M102" s="13">
        <f>3200000</f>
        <v>3200000</v>
      </c>
      <c r="N102" s="10" t="s">
        <v>507</v>
      </c>
      <c r="O102" s="10"/>
      <c r="P102" s="56"/>
      <c r="Q102" s="57"/>
      <c r="R102" s="14"/>
      <c r="S102" s="14"/>
      <c r="T102" s="14"/>
    </row>
    <row r="103" spans="1:20" s="11" customFormat="1" ht="133.5" customHeight="1" x14ac:dyDescent="0.25">
      <c r="A103" s="62"/>
      <c r="B103" s="62"/>
      <c r="C103" s="62"/>
      <c r="D103" s="65"/>
      <c r="E103" s="62"/>
      <c r="F103" s="65"/>
      <c r="G103" s="62"/>
      <c r="H103" s="62"/>
      <c r="I103" s="62"/>
      <c r="J103" s="62"/>
      <c r="K103" s="62"/>
      <c r="L103" s="62"/>
      <c r="M103" s="19">
        <f>3000000*1.08</f>
        <v>3240000</v>
      </c>
      <c r="N103" s="10" t="s">
        <v>509</v>
      </c>
      <c r="O103" s="10"/>
      <c r="P103" s="56"/>
      <c r="Q103" s="57"/>
      <c r="R103" s="14"/>
      <c r="S103" s="14"/>
      <c r="T103" s="14"/>
    </row>
    <row r="104" spans="1:20" s="11" customFormat="1" ht="31.5" x14ac:dyDescent="0.25">
      <c r="A104" s="61">
        <v>56</v>
      </c>
      <c r="B104" s="61" t="s">
        <v>535</v>
      </c>
      <c r="C104" s="61" t="s">
        <v>155</v>
      </c>
      <c r="D104" s="64" t="s">
        <v>633</v>
      </c>
      <c r="E104" s="61" t="s">
        <v>128</v>
      </c>
      <c r="F104" s="64" t="s">
        <v>625</v>
      </c>
      <c r="G104" s="61" t="s">
        <v>488</v>
      </c>
      <c r="H104" s="61" t="s">
        <v>258</v>
      </c>
      <c r="I104" s="61">
        <v>1</v>
      </c>
      <c r="J104" s="66"/>
      <c r="K104" s="66"/>
      <c r="L104" s="61" t="s">
        <v>522</v>
      </c>
      <c r="M104" s="13">
        <f>3000000*1.08</f>
        <v>3240000</v>
      </c>
      <c r="N104" s="10" t="s">
        <v>506</v>
      </c>
      <c r="O104" s="10" t="s">
        <v>512</v>
      </c>
      <c r="P104" s="56" t="s">
        <v>590</v>
      </c>
      <c r="Q104" s="57"/>
      <c r="R104" s="14"/>
      <c r="S104" s="14"/>
      <c r="T104" s="14"/>
    </row>
    <row r="105" spans="1:20" s="11" customFormat="1" ht="101.25" customHeight="1" x14ac:dyDescent="0.25">
      <c r="A105" s="62"/>
      <c r="B105" s="62"/>
      <c r="C105" s="62"/>
      <c r="D105" s="65"/>
      <c r="E105" s="62"/>
      <c r="F105" s="65"/>
      <c r="G105" s="62"/>
      <c r="H105" s="62"/>
      <c r="I105" s="62"/>
      <c r="J105" s="62"/>
      <c r="K105" s="62"/>
      <c r="L105" s="62"/>
      <c r="M105" s="13">
        <v>2000000</v>
      </c>
      <c r="N105" s="10" t="s">
        <v>507</v>
      </c>
      <c r="O105" s="10"/>
      <c r="P105" s="56"/>
      <c r="Q105" s="57"/>
      <c r="R105" s="14"/>
      <c r="S105" s="14"/>
      <c r="T105" s="14"/>
    </row>
    <row r="106" spans="1:20" s="11" customFormat="1" ht="144" customHeight="1" x14ac:dyDescent="0.25">
      <c r="A106" s="10">
        <v>57</v>
      </c>
      <c r="B106" s="10" t="s">
        <v>535</v>
      </c>
      <c r="C106" s="10" t="s">
        <v>157</v>
      </c>
      <c r="D106" s="50" t="s">
        <v>634</v>
      </c>
      <c r="E106" s="10" t="s">
        <v>128</v>
      </c>
      <c r="F106" s="12" t="s">
        <v>626</v>
      </c>
      <c r="G106" s="10" t="s">
        <v>492</v>
      </c>
      <c r="H106" s="10" t="s">
        <v>293</v>
      </c>
      <c r="I106" s="10">
        <v>1</v>
      </c>
      <c r="J106" s="38"/>
      <c r="K106" s="38"/>
      <c r="L106" s="10"/>
      <c r="M106" s="13">
        <f>3000000*1.08</f>
        <v>3240000</v>
      </c>
      <c r="N106" s="10" t="s">
        <v>506</v>
      </c>
      <c r="O106" s="10"/>
      <c r="P106" s="45" t="s">
        <v>593</v>
      </c>
      <c r="Q106" s="45"/>
      <c r="R106" s="14"/>
      <c r="S106" s="14"/>
      <c r="T106" s="14"/>
    </row>
    <row r="107" spans="1:20" s="11" customFormat="1" ht="108" customHeight="1" x14ac:dyDescent="0.25">
      <c r="A107" s="10">
        <v>58</v>
      </c>
      <c r="B107" s="10" t="s">
        <v>539</v>
      </c>
      <c r="C107" s="10" t="s">
        <v>158</v>
      </c>
      <c r="D107" s="12" t="s">
        <v>635</v>
      </c>
      <c r="E107" s="10" t="s">
        <v>128</v>
      </c>
      <c r="F107" s="12" t="s">
        <v>627</v>
      </c>
      <c r="G107" s="10" t="s">
        <v>489</v>
      </c>
      <c r="H107" s="10" t="s">
        <v>291</v>
      </c>
      <c r="I107" s="10">
        <v>1</v>
      </c>
      <c r="J107" s="38"/>
      <c r="K107" s="38"/>
      <c r="L107" s="10"/>
      <c r="M107" s="13">
        <v>2246400</v>
      </c>
      <c r="N107" s="10" t="s">
        <v>307</v>
      </c>
      <c r="O107" s="10"/>
      <c r="P107" s="45" t="s">
        <v>597</v>
      </c>
      <c r="Q107" s="45"/>
      <c r="R107" s="14"/>
      <c r="S107" s="14"/>
      <c r="T107" s="14"/>
    </row>
    <row r="108" spans="1:20" s="11" customFormat="1" ht="118.5" customHeight="1" x14ac:dyDescent="0.25">
      <c r="A108" s="10">
        <v>59</v>
      </c>
      <c r="B108" s="10" t="s">
        <v>538</v>
      </c>
      <c r="C108" s="10" t="s">
        <v>160</v>
      </c>
      <c r="D108" s="12" t="s">
        <v>116</v>
      </c>
      <c r="E108" s="10" t="s">
        <v>128</v>
      </c>
      <c r="F108" s="12" t="s">
        <v>628</v>
      </c>
      <c r="G108" s="10" t="s">
        <v>491</v>
      </c>
      <c r="H108" s="10" t="s">
        <v>279</v>
      </c>
      <c r="I108" s="10">
        <v>1</v>
      </c>
      <c r="J108" s="38"/>
      <c r="K108" s="38"/>
      <c r="L108" s="10"/>
      <c r="M108" s="13">
        <f>1200000*1.08</f>
        <v>1296000</v>
      </c>
      <c r="N108" s="10" t="s">
        <v>508</v>
      </c>
      <c r="O108" s="10"/>
      <c r="P108" s="45" t="s">
        <v>555</v>
      </c>
      <c r="Q108" s="45"/>
      <c r="R108" s="14"/>
      <c r="S108" s="14"/>
      <c r="T108" s="14"/>
    </row>
    <row r="109" spans="1:20" s="11" customFormat="1" ht="164.25" customHeight="1" x14ac:dyDescent="0.25">
      <c r="A109" s="10">
        <v>60</v>
      </c>
      <c r="B109" s="10" t="s">
        <v>535</v>
      </c>
      <c r="C109" s="10" t="s">
        <v>162</v>
      </c>
      <c r="D109" s="12" t="s">
        <v>163</v>
      </c>
      <c r="E109" s="10" t="s">
        <v>128</v>
      </c>
      <c r="F109" s="12" t="s">
        <v>629</v>
      </c>
      <c r="G109" s="10" t="s">
        <v>495</v>
      </c>
      <c r="H109" s="10" t="s">
        <v>295</v>
      </c>
      <c r="I109" s="10">
        <v>1</v>
      </c>
      <c r="J109" s="38"/>
      <c r="K109" s="38"/>
      <c r="L109" s="10"/>
      <c r="M109" s="13">
        <f>2500000*1.08</f>
        <v>2700000</v>
      </c>
      <c r="N109" s="10" t="s">
        <v>506</v>
      </c>
      <c r="O109" s="10"/>
      <c r="P109" s="45" t="s">
        <v>594</v>
      </c>
      <c r="Q109" s="45"/>
      <c r="R109" s="14"/>
      <c r="S109" s="14"/>
      <c r="T109" s="14"/>
    </row>
    <row r="110" spans="1:20" s="11" customFormat="1" ht="116.25" customHeight="1" x14ac:dyDescent="0.25">
      <c r="A110" s="10">
        <v>61</v>
      </c>
      <c r="B110" s="10" t="s">
        <v>535</v>
      </c>
      <c r="C110" s="10" t="s">
        <v>164</v>
      </c>
      <c r="D110" s="12" t="s">
        <v>165</v>
      </c>
      <c r="E110" s="10" t="s">
        <v>128</v>
      </c>
      <c r="F110" s="12" t="s">
        <v>630</v>
      </c>
      <c r="G110" s="10" t="s">
        <v>496</v>
      </c>
      <c r="H110" s="10" t="s">
        <v>295</v>
      </c>
      <c r="I110" s="10">
        <v>1</v>
      </c>
      <c r="J110" s="38"/>
      <c r="K110" s="38"/>
      <c r="L110" s="10"/>
      <c r="M110" s="13">
        <f>2000000*1.08</f>
        <v>2160000</v>
      </c>
      <c r="N110" s="10" t="s">
        <v>506</v>
      </c>
      <c r="O110" s="10"/>
      <c r="P110" s="45" t="s">
        <v>595</v>
      </c>
      <c r="Q110" s="45"/>
      <c r="R110" s="14"/>
      <c r="S110" s="14"/>
      <c r="T110" s="14"/>
    </row>
    <row r="111" spans="1:20" s="11" customFormat="1" x14ac:dyDescent="0.25">
      <c r="A111" s="61">
        <v>62</v>
      </c>
      <c r="B111" s="61" t="s">
        <v>538</v>
      </c>
      <c r="C111" s="61" t="s">
        <v>168</v>
      </c>
      <c r="D111" s="64" t="s">
        <v>61</v>
      </c>
      <c r="E111" s="61" t="s">
        <v>128</v>
      </c>
      <c r="F111" s="64" t="s">
        <v>631</v>
      </c>
      <c r="G111" s="61" t="s">
        <v>329</v>
      </c>
      <c r="H111" s="61" t="s">
        <v>266</v>
      </c>
      <c r="I111" s="79">
        <v>4</v>
      </c>
      <c r="J111" s="66"/>
      <c r="K111" s="66"/>
      <c r="L111" s="61" t="s">
        <v>522</v>
      </c>
      <c r="M111" s="19">
        <f>1200000*1.08</f>
        <v>1296000</v>
      </c>
      <c r="N111" s="10" t="s">
        <v>508</v>
      </c>
      <c r="O111" s="10"/>
      <c r="P111" s="56" t="s">
        <v>545</v>
      </c>
      <c r="Q111" s="57"/>
      <c r="R111" s="14"/>
      <c r="S111" s="14"/>
      <c r="T111" s="14"/>
    </row>
    <row r="112" spans="1:20" s="11" customFormat="1" ht="138.75" customHeight="1" x14ac:dyDescent="0.25">
      <c r="A112" s="62"/>
      <c r="B112" s="62"/>
      <c r="C112" s="62"/>
      <c r="D112" s="65"/>
      <c r="E112" s="62"/>
      <c r="F112" s="65"/>
      <c r="G112" s="62"/>
      <c r="H112" s="62"/>
      <c r="I112" s="80"/>
      <c r="J112" s="62"/>
      <c r="K112" s="62"/>
      <c r="L112" s="62"/>
      <c r="M112" s="13">
        <v>1000000</v>
      </c>
      <c r="N112" s="10" t="s">
        <v>507</v>
      </c>
      <c r="O112" s="10"/>
      <c r="P112" s="56"/>
      <c r="Q112" s="57"/>
      <c r="R112" s="14"/>
      <c r="S112" s="14"/>
      <c r="T112" s="14"/>
    </row>
    <row r="113" spans="1:20" s="11" customFormat="1" ht="156" customHeight="1" x14ac:dyDescent="0.25">
      <c r="A113" s="10">
        <v>63</v>
      </c>
      <c r="B113" s="10" t="s">
        <v>535</v>
      </c>
      <c r="C113" s="10" t="s">
        <v>173</v>
      </c>
      <c r="D113" s="12" t="s">
        <v>174</v>
      </c>
      <c r="E113" s="10" t="s">
        <v>128</v>
      </c>
      <c r="F113" s="12" t="s">
        <v>636</v>
      </c>
      <c r="G113" s="10" t="s">
        <v>498</v>
      </c>
      <c r="H113" s="10" t="s">
        <v>296</v>
      </c>
      <c r="I113" s="10">
        <v>1</v>
      </c>
      <c r="J113" s="38"/>
      <c r="K113" s="40"/>
      <c r="L113" s="10"/>
      <c r="M113" s="13">
        <f>2000000*1.08</f>
        <v>2160000</v>
      </c>
      <c r="N113" s="10" t="s">
        <v>506</v>
      </c>
      <c r="O113" s="10"/>
      <c r="P113" s="45" t="s">
        <v>596</v>
      </c>
      <c r="Q113" s="45"/>
      <c r="R113" s="14"/>
      <c r="S113" s="14"/>
      <c r="T113" s="14"/>
    </row>
    <row r="114" spans="1:20" s="11" customFormat="1" ht="166.5" customHeight="1" x14ac:dyDescent="0.25">
      <c r="A114" s="10">
        <v>64</v>
      </c>
      <c r="B114" s="10" t="s">
        <v>535</v>
      </c>
      <c r="C114" s="10" t="s">
        <v>175</v>
      </c>
      <c r="D114" s="12" t="s">
        <v>436</v>
      </c>
      <c r="E114" s="10" t="s">
        <v>128</v>
      </c>
      <c r="F114" s="12" t="s">
        <v>637</v>
      </c>
      <c r="G114" s="10" t="s">
        <v>499</v>
      </c>
      <c r="H114" s="10" t="s">
        <v>297</v>
      </c>
      <c r="I114" s="10">
        <v>1</v>
      </c>
      <c r="J114" s="38"/>
      <c r="K114" s="40"/>
      <c r="L114" s="10"/>
      <c r="M114" s="13">
        <f>2000000*1.08</f>
        <v>2160000</v>
      </c>
      <c r="N114" s="10" t="s">
        <v>506</v>
      </c>
      <c r="O114" s="10"/>
      <c r="P114" s="45" t="s">
        <v>585</v>
      </c>
      <c r="Q114" s="45"/>
      <c r="R114" s="14"/>
      <c r="S114" s="14"/>
      <c r="T114" s="14"/>
    </row>
    <row r="115" spans="1:20" s="11" customFormat="1" ht="31.5" x14ac:dyDescent="0.25">
      <c r="A115" s="61">
        <v>65</v>
      </c>
      <c r="B115" s="61" t="s">
        <v>535</v>
      </c>
      <c r="C115" s="61" t="s">
        <v>176</v>
      </c>
      <c r="D115" s="64" t="s">
        <v>59</v>
      </c>
      <c r="E115" s="61" t="s">
        <v>128</v>
      </c>
      <c r="F115" s="64" t="s">
        <v>638</v>
      </c>
      <c r="G115" s="61" t="s">
        <v>318</v>
      </c>
      <c r="H115" s="61" t="s">
        <v>258</v>
      </c>
      <c r="I115" s="61">
        <v>1</v>
      </c>
      <c r="J115" s="66"/>
      <c r="K115" s="66"/>
      <c r="L115" s="61" t="s">
        <v>522</v>
      </c>
      <c r="M115" s="19">
        <f>2000000*1.08</f>
        <v>2160000</v>
      </c>
      <c r="N115" s="10" t="s">
        <v>506</v>
      </c>
      <c r="O115" s="10" t="s">
        <v>512</v>
      </c>
      <c r="P115" s="56" t="s">
        <v>557</v>
      </c>
      <c r="Q115" s="57"/>
      <c r="R115" s="14"/>
      <c r="S115" s="14"/>
      <c r="T115" s="14"/>
    </row>
    <row r="116" spans="1:20" s="11" customFormat="1" ht="85.5" customHeight="1" x14ac:dyDescent="0.25">
      <c r="A116" s="62"/>
      <c r="B116" s="62"/>
      <c r="C116" s="62"/>
      <c r="D116" s="65"/>
      <c r="E116" s="62"/>
      <c r="F116" s="65"/>
      <c r="G116" s="62"/>
      <c r="H116" s="62"/>
      <c r="I116" s="62"/>
      <c r="J116" s="62"/>
      <c r="K116" s="62"/>
      <c r="L116" s="62"/>
      <c r="M116" s="13">
        <f>1000000</f>
        <v>1000000</v>
      </c>
      <c r="N116" s="10" t="s">
        <v>507</v>
      </c>
      <c r="O116" s="10"/>
      <c r="P116" s="56"/>
      <c r="Q116" s="57"/>
      <c r="R116" s="14"/>
      <c r="S116" s="14"/>
      <c r="T116" s="14"/>
    </row>
    <row r="117" spans="1:20" ht="118.5" customHeight="1" x14ac:dyDescent="0.25">
      <c r="A117" s="10">
        <v>66</v>
      </c>
      <c r="B117" s="10" t="s">
        <v>538</v>
      </c>
      <c r="C117" s="10" t="s">
        <v>177</v>
      </c>
      <c r="D117" s="12" t="s">
        <v>116</v>
      </c>
      <c r="E117" s="10" t="s">
        <v>128</v>
      </c>
      <c r="F117" s="12" t="s">
        <v>639</v>
      </c>
      <c r="G117" s="10" t="s">
        <v>491</v>
      </c>
      <c r="H117" s="10" t="s">
        <v>279</v>
      </c>
      <c r="I117" s="10">
        <v>1</v>
      </c>
      <c r="J117" s="38"/>
      <c r="K117" s="38"/>
      <c r="L117" s="10"/>
      <c r="M117" s="13">
        <f>1200000*1.08</f>
        <v>1296000</v>
      </c>
      <c r="N117" s="10" t="s">
        <v>508</v>
      </c>
      <c r="O117" s="10"/>
      <c r="P117" s="45" t="s">
        <v>555</v>
      </c>
      <c r="Q117" s="45"/>
    </row>
    <row r="118" spans="1:20" ht="135.75" customHeight="1" x14ac:dyDescent="0.25">
      <c r="A118" s="10">
        <v>67</v>
      </c>
      <c r="B118" s="10" t="s">
        <v>538</v>
      </c>
      <c r="C118" s="10" t="s">
        <v>178</v>
      </c>
      <c r="D118" s="12" t="s">
        <v>91</v>
      </c>
      <c r="E118" s="10" t="s">
        <v>128</v>
      </c>
      <c r="F118" s="12" t="s">
        <v>640</v>
      </c>
      <c r="G118" s="10" t="s">
        <v>341</v>
      </c>
      <c r="H118" s="10" t="s">
        <v>279</v>
      </c>
      <c r="I118" s="10">
        <v>1</v>
      </c>
      <c r="J118" s="38"/>
      <c r="K118" s="38"/>
      <c r="L118" s="10"/>
      <c r="M118" s="13">
        <f>2300000*1.08</f>
        <v>2484000</v>
      </c>
      <c r="N118" s="10" t="s">
        <v>508</v>
      </c>
      <c r="O118" s="10"/>
      <c r="P118" s="45" t="s">
        <v>554</v>
      </c>
      <c r="Q118" s="45"/>
    </row>
    <row r="119" spans="1:20" ht="94.5" x14ac:dyDescent="0.25">
      <c r="A119" s="10">
        <v>68</v>
      </c>
      <c r="B119" s="10" t="s">
        <v>538</v>
      </c>
      <c r="C119" s="10" t="s">
        <v>179</v>
      </c>
      <c r="D119" s="12" t="s">
        <v>180</v>
      </c>
      <c r="E119" s="10" t="s">
        <v>128</v>
      </c>
      <c r="F119" s="12" t="s">
        <v>641</v>
      </c>
      <c r="G119" s="49">
        <v>3023</v>
      </c>
      <c r="H119" s="10" t="s">
        <v>267</v>
      </c>
      <c r="I119" s="10">
        <v>1</v>
      </c>
      <c r="J119" s="38"/>
      <c r="K119" s="38"/>
      <c r="L119" s="10"/>
      <c r="M119" s="13">
        <f>1200000*1.08</f>
        <v>1296000</v>
      </c>
      <c r="N119" s="10" t="s">
        <v>508</v>
      </c>
      <c r="O119" s="10"/>
      <c r="P119" s="45" t="s">
        <v>545</v>
      </c>
      <c r="Q119" s="45"/>
    </row>
    <row r="120" spans="1:20" ht="15.75" customHeight="1" x14ac:dyDescent="0.25">
      <c r="A120" s="61">
        <v>69</v>
      </c>
      <c r="B120" s="61" t="s">
        <v>538</v>
      </c>
      <c r="C120" s="61" t="s">
        <v>181</v>
      </c>
      <c r="D120" s="64" t="s">
        <v>182</v>
      </c>
      <c r="E120" s="61" t="s">
        <v>128</v>
      </c>
      <c r="F120" s="64" t="s">
        <v>642</v>
      </c>
      <c r="G120" s="61" t="s">
        <v>487</v>
      </c>
      <c r="H120" s="61" t="s">
        <v>264</v>
      </c>
      <c r="I120" s="61">
        <v>1</v>
      </c>
      <c r="J120" s="66"/>
      <c r="K120" s="66"/>
      <c r="L120" s="61" t="s">
        <v>522</v>
      </c>
      <c r="M120" s="19">
        <f>18000000*0.108</f>
        <v>1944000</v>
      </c>
      <c r="N120" s="10" t="s">
        <v>508</v>
      </c>
      <c r="O120" s="10" t="s">
        <v>52</v>
      </c>
      <c r="P120" s="56" t="s">
        <v>553</v>
      </c>
      <c r="Q120" s="57"/>
    </row>
    <row r="121" spans="1:20" x14ac:dyDescent="0.25">
      <c r="A121" s="69"/>
      <c r="B121" s="69"/>
      <c r="C121" s="69"/>
      <c r="D121" s="70"/>
      <c r="E121" s="69"/>
      <c r="F121" s="70"/>
      <c r="G121" s="69"/>
      <c r="H121" s="69"/>
      <c r="I121" s="69"/>
      <c r="J121" s="69"/>
      <c r="K121" s="69"/>
      <c r="L121" s="69"/>
      <c r="M121" s="13">
        <f>1600000</f>
        <v>1600000</v>
      </c>
      <c r="N121" s="10" t="s">
        <v>507</v>
      </c>
      <c r="O121" s="10"/>
      <c r="P121" s="56"/>
      <c r="Q121" s="57"/>
    </row>
    <row r="122" spans="1:20" ht="123.75" customHeight="1" x14ac:dyDescent="0.25">
      <c r="A122" s="62"/>
      <c r="B122" s="62"/>
      <c r="C122" s="62"/>
      <c r="D122" s="65"/>
      <c r="E122" s="62"/>
      <c r="F122" s="65"/>
      <c r="G122" s="62"/>
      <c r="H122" s="62"/>
      <c r="I122" s="62"/>
      <c r="J122" s="62"/>
      <c r="K122" s="62"/>
      <c r="L122" s="62"/>
      <c r="M122" s="13">
        <f>3000000*1.08</f>
        <v>3240000</v>
      </c>
      <c r="N122" s="10" t="s">
        <v>509</v>
      </c>
      <c r="O122" s="10"/>
      <c r="P122" s="56"/>
      <c r="Q122" s="57"/>
    </row>
    <row r="123" spans="1:20" ht="15.75" customHeight="1" x14ac:dyDescent="0.25">
      <c r="A123" s="61">
        <v>70</v>
      </c>
      <c r="B123" s="61" t="s">
        <v>537</v>
      </c>
      <c r="C123" s="61" t="s">
        <v>183</v>
      </c>
      <c r="D123" s="64" t="s">
        <v>184</v>
      </c>
      <c r="E123" s="61" t="s">
        <v>128</v>
      </c>
      <c r="F123" s="64" t="s">
        <v>643</v>
      </c>
      <c r="G123" s="61" t="s">
        <v>500</v>
      </c>
      <c r="H123" s="61" t="s">
        <v>264</v>
      </c>
      <c r="I123" s="61">
        <v>1</v>
      </c>
      <c r="J123" s="66"/>
      <c r="K123" s="66"/>
      <c r="L123" s="61" t="s">
        <v>522</v>
      </c>
      <c r="M123" s="13">
        <f>3500000*1.08</f>
        <v>3780000.0000000005</v>
      </c>
      <c r="N123" s="10" t="s">
        <v>508</v>
      </c>
      <c r="O123" s="10"/>
      <c r="P123" s="56" t="s">
        <v>575</v>
      </c>
      <c r="Q123" s="45"/>
    </row>
    <row r="124" spans="1:20" x14ac:dyDescent="0.25">
      <c r="A124" s="69"/>
      <c r="B124" s="69"/>
      <c r="C124" s="69"/>
      <c r="D124" s="70"/>
      <c r="E124" s="69"/>
      <c r="F124" s="70"/>
      <c r="G124" s="69"/>
      <c r="H124" s="69"/>
      <c r="I124" s="69"/>
      <c r="J124" s="69"/>
      <c r="K124" s="69"/>
      <c r="L124" s="69"/>
      <c r="M124" s="13">
        <f>3200000</f>
        <v>3200000</v>
      </c>
      <c r="N124" s="10" t="s">
        <v>507</v>
      </c>
      <c r="O124" s="10"/>
      <c r="P124" s="56"/>
      <c r="Q124" s="45"/>
    </row>
    <row r="125" spans="1:20" ht="80.25" customHeight="1" x14ac:dyDescent="0.25">
      <c r="A125" s="62"/>
      <c r="B125" s="62"/>
      <c r="C125" s="62"/>
      <c r="D125" s="65"/>
      <c r="E125" s="62"/>
      <c r="F125" s="65"/>
      <c r="G125" s="62"/>
      <c r="H125" s="62"/>
      <c r="I125" s="62"/>
      <c r="J125" s="62"/>
      <c r="K125" s="62"/>
      <c r="L125" s="62"/>
      <c r="M125" s="19">
        <f>3000000*1.08</f>
        <v>3240000</v>
      </c>
      <c r="N125" s="10" t="s">
        <v>509</v>
      </c>
      <c r="O125" s="10"/>
      <c r="P125" s="56"/>
      <c r="Q125" s="45"/>
    </row>
    <row r="126" spans="1:20" ht="121.5" customHeight="1" x14ac:dyDescent="0.25">
      <c r="A126" s="10">
        <v>71</v>
      </c>
      <c r="B126" s="10" t="s">
        <v>538</v>
      </c>
      <c r="C126" s="10" t="s">
        <v>185</v>
      </c>
      <c r="D126" s="12" t="s">
        <v>61</v>
      </c>
      <c r="E126" s="10" t="s">
        <v>128</v>
      </c>
      <c r="F126" s="12" t="s">
        <v>644</v>
      </c>
      <c r="G126" s="10" t="s">
        <v>329</v>
      </c>
      <c r="H126" s="10" t="s">
        <v>266</v>
      </c>
      <c r="I126" s="10">
        <v>1</v>
      </c>
      <c r="J126" s="38"/>
      <c r="K126" s="38"/>
      <c r="L126" s="10"/>
      <c r="M126" s="13">
        <f>1200000*1.08</f>
        <v>1296000</v>
      </c>
      <c r="N126" s="10" t="s">
        <v>508</v>
      </c>
      <c r="O126" s="10"/>
      <c r="P126" s="45" t="s">
        <v>545</v>
      </c>
      <c r="Q126" s="45"/>
    </row>
    <row r="127" spans="1:20" ht="15.75" customHeight="1" x14ac:dyDescent="0.25">
      <c r="A127" s="61">
        <v>72</v>
      </c>
      <c r="B127" s="61" t="s">
        <v>541</v>
      </c>
      <c r="C127" s="61" t="s">
        <v>186</v>
      </c>
      <c r="D127" s="64" t="s">
        <v>57</v>
      </c>
      <c r="E127" s="61" t="s">
        <v>128</v>
      </c>
      <c r="F127" s="64" t="s">
        <v>645</v>
      </c>
      <c r="G127" s="61" t="s">
        <v>501</v>
      </c>
      <c r="H127" s="61" t="s">
        <v>298</v>
      </c>
      <c r="I127" s="61">
        <v>1</v>
      </c>
      <c r="J127" s="66"/>
      <c r="K127" s="66"/>
      <c r="L127" s="61" t="s">
        <v>523</v>
      </c>
      <c r="M127" s="19">
        <v>2800000</v>
      </c>
      <c r="N127" s="10" t="s">
        <v>507</v>
      </c>
      <c r="O127" s="10"/>
      <c r="P127" s="56" t="s">
        <v>570</v>
      </c>
      <c r="Q127" s="57" t="s">
        <v>544</v>
      </c>
    </row>
    <row r="128" spans="1:20" ht="106.5" customHeight="1" x14ac:dyDescent="0.25">
      <c r="A128" s="62"/>
      <c r="B128" s="62"/>
      <c r="C128" s="62"/>
      <c r="D128" s="65"/>
      <c r="E128" s="62"/>
      <c r="F128" s="65"/>
      <c r="G128" s="62"/>
      <c r="H128" s="62"/>
      <c r="I128" s="62"/>
      <c r="J128" s="71"/>
      <c r="K128" s="62"/>
      <c r="L128" s="62"/>
      <c r="M128" s="13">
        <f>3000000*1.08</f>
        <v>3240000</v>
      </c>
      <c r="N128" s="10" t="s">
        <v>508</v>
      </c>
      <c r="O128" s="10"/>
      <c r="P128" s="56"/>
      <c r="Q128" s="57"/>
    </row>
    <row r="129" spans="1:20" ht="15.75" customHeight="1" x14ac:dyDescent="0.25">
      <c r="A129" s="61">
        <v>73</v>
      </c>
      <c r="B129" s="61" t="s">
        <v>538</v>
      </c>
      <c r="C129" s="61" t="s">
        <v>187</v>
      </c>
      <c r="D129" s="64" t="s">
        <v>437</v>
      </c>
      <c r="E129" s="61" t="s">
        <v>128</v>
      </c>
      <c r="F129" s="64" t="s">
        <v>646</v>
      </c>
      <c r="G129" s="61" t="s">
        <v>502</v>
      </c>
      <c r="H129" s="61" t="s">
        <v>279</v>
      </c>
      <c r="I129" s="61">
        <v>1</v>
      </c>
      <c r="J129" s="66"/>
      <c r="K129" s="66"/>
      <c r="L129" s="61" t="s">
        <v>523</v>
      </c>
      <c r="M129" s="13">
        <v>5500000</v>
      </c>
      <c r="N129" s="10" t="s">
        <v>507</v>
      </c>
      <c r="O129" s="10"/>
      <c r="P129" s="56" t="s">
        <v>571</v>
      </c>
      <c r="Q129" s="57"/>
    </row>
    <row r="130" spans="1:20" ht="166.5" customHeight="1" x14ac:dyDescent="0.25">
      <c r="A130" s="62"/>
      <c r="B130" s="62"/>
      <c r="C130" s="62"/>
      <c r="D130" s="65"/>
      <c r="E130" s="62"/>
      <c r="F130" s="65"/>
      <c r="G130" s="62"/>
      <c r="H130" s="62"/>
      <c r="I130" s="62"/>
      <c r="J130" s="62"/>
      <c r="K130" s="62"/>
      <c r="L130" s="62"/>
      <c r="M130" s="19">
        <f>3000000*1.08</f>
        <v>3240000</v>
      </c>
      <c r="N130" s="10" t="s">
        <v>508</v>
      </c>
      <c r="O130" s="10"/>
      <c r="P130" s="56"/>
      <c r="Q130" s="57"/>
    </row>
    <row r="131" spans="1:20" s="26" customFormat="1" ht="15.75" customHeight="1" x14ac:dyDescent="0.25">
      <c r="A131" s="74">
        <v>74</v>
      </c>
      <c r="B131" s="74" t="s">
        <v>542</v>
      </c>
      <c r="C131" s="74" t="s">
        <v>190</v>
      </c>
      <c r="D131" s="76" t="s">
        <v>191</v>
      </c>
      <c r="E131" s="74" t="s">
        <v>71</v>
      </c>
      <c r="F131" s="64" t="s">
        <v>647</v>
      </c>
      <c r="G131" s="74" t="s">
        <v>408</v>
      </c>
      <c r="H131" s="74" t="s">
        <v>289</v>
      </c>
      <c r="I131" s="74">
        <v>1</v>
      </c>
      <c r="J131" s="78"/>
      <c r="K131" s="78"/>
      <c r="L131" s="61" t="s">
        <v>522</v>
      </c>
      <c r="M131" s="19">
        <v>64260000</v>
      </c>
      <c r="N131" s="17" t="s">
        <v>516</v>
      </c>
      <c r="O131" s="17" t="s">
        <v>524</v>
      </c>
      <c r="P131" s="58" t="s">
        <v>582</v>
      </c>
      <c r="Q131" s="59"/>
    </row>
    <row r="132" spans="1:20" s="26" customFormat="1" ht="210.75" customHeight="1" x14ac:dyDescent="0.25">
      <c r="A132" s="75"/>
      <c r="B132" s="75"/>
      <c r="C132" s="75"/>
      <c r="D132" s="77"/>
      <c r="E132" s="75"/>
      <c r="F132" s="65"/>
      <c r="G132" s="75"/>
      <c r="H132" s="75"/>
      <c r="I132" s="75"/>
      <c r="J132" s="82"/>
      <c r="K132" s="82"/>
      <c r="L132" s="62"/>
      <c r="M132" s="13">
        <v>45000000</v>
      </c>
      <c r="N132" s="10" t="s">
        <v>507</v>
      </c>
      <c r="O132" s="17"/>
      <c r="P132" s="58"/>
      <c r="Q132" s="59"/>
    </row>
    <row r="133" spans="1:20" ht="409.6" x14ac:dyDescent="0.25">
      <c r="A133" s="10">
        <v>75</v>
      </c>
      <c r="B133" s="10" t="s">
        <v>538</v>
      </c>
      <c r="C133" s="10" t="s">
        <v>193</v>
      </c>
      <c r="D133" s="12" t="s">
        <v>438</v>
      </c>
      <c r="E133" s="10" t="s">
        <v>71</v>
      </c>
      <c r="F133" s="12" t="s">
        <v>648</v>
      </c>
      <c r="G133" s="10" t="s">
        <v>412</v>
      </c>
      <c r="H133" s="10" t="s">
        <v>289</v>
      </c>
      <c r="I133" s="10">
        <v>1</v>
      </c>
      <c r="J133" s="38"/>
      <c r="K133" s="38"/>
      <c r="L133" s="10"/>
      <c r="M133" s="13">
        <f>(18000000+(7760000+13120000+23920000+31800000+28520000))*1.08</f>
        <v>132969600.00000001</v>
      </c>
      <c r="N133" s="10" t="s">
        <v>508</v>
      </c>
      <c r="O133" s="10" t="s">
        <v>513</v>
      </c>
      <c r="P133" s="53" t="s">
        <v>694</v>
      </c>
      <c r="Q133" s="45"/>
    </row>
    <row r="134" spans="1:20" ht="207.75" customHeight="1" x14ac:dyDescent="0.25">
      <c r="A134" s="10">
        <v>76</v>
      </c>
      <c r="B134" s="10" t="s">
        <v>542</v>
      </c>
      <c r="C134" s="10" t="s">
        <v>194</v>
      </c>
      <c r="D134" s="12" t="s">
        <v>195</v>
      </c>
      <c r="E134" s="10" t="s">
        <v>71</v>
      </c>
      <c r="F134" s="12" t="s">
        <v>650</v>
      </c>
      <c r="G134" s="10" t="s">
        <v>409</v>
      </c>
      <c r="H134" s="10" t="s">
        <v>299</v>
      </c>
      <c r="I134" s="10">
        <v>1</v>
      </c>
      <c r="J134" s="38"/>
      <c r="K134" s="38"/>
      <c r="L134" s="10"/>
      <c r="M134" s="13">
        <v>38880000</v>
      </c>
      <c r="N134" s="10" t="s">
        <v>516</v>
      </c>
      <c r="O134" s="10" t="s">
        <v>519</v>
      </c>
      <c r="P134" s="45" t="s">
        <v>649</v>
      </c>
      <c r="Q134" s="45"/>
    </row>
    <row r="135" spans="1:20" ht="15.75" customHeight="1" x14ac:dyDescent="0.25">
      <c r="A135" s="61">
        <v>77</v>
      </c>
      <c r="B135" s="61" t="s">
        <v>538</v>
      </c>
      <c r="C135" s="61" t="s">
        <v>197</v>
      </c>
      <c r="D135" s="64" t="s">
        <v>198</v>
      </c>
      <c r="E135" s="61" t="s">
        <v>71</v>
      </c>
      <c r="F135" s="64" t="s">
        <v>651</v>
      </c>
      <c r="G135" s="61" t="s">
        <v>410</v>
      </c>
      <c r="H135" s="61" t="s">
        <v>299</v>
      </c>
      <c r="I135" s="61">
        <v>1</v>
      </c>
      <c r="J135" s="66"/>
      <c r="K135" s="66"/>
      <c r="L135" s="61" t="s">
        <v>522</v>
      </c>
      <c r="M135" s="19">
        <f>9200000*1.08</f>
        <v>9936000</v>
      </c>
      <c r="N135" s="10" t="s">
        <v>508</v>
      </c>
      <c r="O135" s="10"/>
      <c r="P135" s="56" t="s">
        <v>581</v>
      </c>
      <c r="Q135" s="57"/>
    </row>
    <row r="136" spans="1:20" x14ac:dyDescent="0.25">
      <c r="A136" s="69"/>
      <c r="B136" s="69"/>
      <c r="C136" s="69"/>
      <c r="D136" s="70"/>
      <c r="E136" s="69"/>
      <c r="F136" s="70"/>
      <c r="G136" s="69"/>
      <c r="H136" s="69"/>
      <c r="I136" s="69"/>
      <c r="J136" s="81"/>
      <c r="K136" s="69"/>
      <c r="L136" s="69"/>
      <c r="M136" s="13">
        <v>9200000</v>
      </c>
      <c r="N136" s="10" t="s">
        <v>507</v>
      </c>
      <c r="O136" s="10"/>
      <c r="P136" s="56"/>
      <c r="Q136" s="57"/>
    </row>
    <row r="137" spans="1:20" ht="135" customHeight="1" x14ac:dyDescent="0.25">
      <c r="A137" s="62"/>
      <c r="B137" s="62"/>
      <c r="C137" s="62"/>
      <c r="D137" s="65"/>
      <c r="E137" s="62"/>
      <c r="F137" s="65"/>
      <c r="G137" s="62"/>
      <c r="H137" s="62"/>
      <c r="I137" s="62"/>
      <c r="J137" s="71"/>
      <c r="K137" s="62"/>
      <c r="L137" s="62"/>
      <c r="M137" s="13">
        <v>143180000</v>
      </c>
      <c r="N137" s="10" t="s">
        <v>516</v>
      </c>
      <c r="O137" s="10"/>
      <c r="P137" s="56"/>
      <c r="Q137" s="57"/>
    </row>
    <row r="138" spans="1:20" ht="338.25" customHeight="1" x14ac:dyDescent="0.25">
      <c r="A138" s="10">
        <v>78</v>
      </c>
      <c r="B138" s="10" t="s">
        <v>541</v>
      </c>
      <c r="C138" s="10" t="s">
        <v>199</v>
      </c>
      <c r="D138" s="12" t="s">
        <v>200</v>
      </c>
      <c r="E138" s="10" t="s">
        <v>71</v>
      </c>
      <c r="F138" s="12" t="s">
        <v>652</v>
      </c>
      <c r="G138" s="10" t="s">
        <v>413</v>
      </c>
      <c r="H138" s="10" t="s">
        <v>300</v>
      </c>
      <c r="I138" s="10">
        <v>1</v>
      </c>
      <c r="J138" s="38"/>
      <c r="K138" s="38"/>
      <c r="L138" s="10"/>
      <c r="M138" s="13">
        <v>90000000</v>
      </c>
      <c r="N138" s="10" t="s">
        <v>507</v>
      </c>
      <c r="O138" s="10" t="s">
        <v>514</v>
      </c>
      <c r="P138" s="48" t="s">
        <v>606</v>
      </c>
      <c r="Q138" s="45"/>
    </row>
    <row r="139" spans="1:20" ht="369" customHeight="1" x14ac:dyDescent="0.25">
      <c r="A139" s="10">
        <v>79</v>
      </c>
      <c r="B139" s="10" t="s">
        <v>541</v>
      </c>
      <c r="C139" s="10" t="s">
        <v>201</v>
      </c>
      <c r="D139" s="12" t="s">
        <v>202</v>
      </c>
      <c r="E139" s="10" t="s">
        <v>71</v>
      </c>
      <c r="F139" s="12" t="s">
        <v>653</v>
      </c>
      <c r="G139" s="10" t="s">
        <v>414</v>
      </c>
      <c r="H139" s="10" t="s">
        <v>300</v>
      </c>
      <c r="I139" s="10">
        <v>1</v>
      </c>
      <c r="J139" s="38"/>
      <c r="K139" s="38"/>
      <c r="L139" s="10"/>
      <c r="M139" s="13">
        <v>90000000</v>
      </c>
      <c r="N139" s="10" t="s">
        <v>507</v>
      </c>
      <c r="O139" s="10" t="s">
        <v>514</v>
      </c>
      <c r="P139" s="48" t="s">
        <v>572</v>
      </c>
      <c r="Q139" s="45"/>
    </row>
    <row r="140" spans="1:20" s="11" customFormat="1" ht="333" customHeight="1" x14ac:dyDescent="0.25">
      <c r="A140" s="10">
        <v>80</v>
      </c>
      <c r="B140" s="10" t="s">
        <v>535</v>
      </c>
      <c r="C140" s="29">
        <v>12101</v>
      </c>
      <c r="D140" s="12" t="s">
        <v>439</v>
      </c>
      <c r="E140" s="10" t="s">
        <v>71</v>
      </c>
      <c r="F140" s="12" t="s">
        <v>654</v>
      </c>
      <c r="G140" s="10" t="s">
        <v>417</v>
      </c>
      <c r="H140" s="10" t="s">
        <v>301</v>
      </c>
      <c r="I140" s="10">
        <v>1</v>
      </c>
      <c r="J140" s="38"/>
      <c r="K140" s="40"/>
      <c r="L140" s="10"/>
      <c r="M140" s="13">
        <f>7000000*1.08</f>
        <v>7560000.0000000009</v>
      </c>
      <c r="N140" s="10" t="s">
        <v>506</v>
      </c>
      <c r="O140" s="10"/>
      <c r="P140" s="48" t="s">
        <v>607</v>
      </c>
      <c r="Q140" s="45"/>
      <c r="R140" s="14"/>
      <c r="S140" s="14"/>
      <c r="T140" s="14"/>
    </row>
    <row r="141" spans="1:20" s="11" customFormat="1" ht="232.5" customHeight="1" x14ac:dyDescent="0.25">
      <c r="A141" s="10">
        <v>81</v>
      </c>
      <c r="B141" s="10" t="s">
        <v>536</v>
      </c>
      <c r="C141" s="20">
        <v>12102</v>
      </c>
      <c r="D141" s="18" t="s">
        <v>205</v>
      </c>
      <c r="E141" s="17" t="s">
        <v>71</v>
      </c>
      <c r="F141" s="12" t="s">
        <v>655</v>
      </c>
      <c r="G141" s="17" t="s">
        <v>453</v>
      </c>
      <c r="H141" s="17" t="s">
        <v>302</v>
      </c>
      <c r="I141" s="17">
        <v>1</v>
      </c>
      <c r="J141" s="39"/>
      <c r="K141" s="13"/>
      <c r="L141" s="17"/>
      <c r="M141" s="13">
        <v>60000000</v>
      </c>
      <c r="N141" s="17" t="s">
        <v>517</v>
      </c>
      <c r="O141" s="17"/>
      <c r="P141" s="45" t="s">
        <v>583</v>
      </c>
      <c r="Q141" s="45"/>
      <c r="R141" s="14"/>
      <c r="S141" s="14"/>
      <c r="T141" s="14"/>
    </row>
    <row r="142" spans="1:20" ht="30.75" customHeight="1" x14ac:dyDescent="0.25">
      <c r="A142" s="10"/>
      <c r="B142" s="10"/>
      <c r="C142" s="10"/>
      <c r="D142" s="41" t="s">
        <v>608</v>
      </c>
      <c r="E142" s="30"/>
      <c r="F142" s="41"/>
      <c r="G142" s="30"/>
      <c r="H142" s="30"/>
      <c r="I142" s="31"/>
      <c r="J142" s="31"/>
      <c r="K142" s="33">
        <f>SUM(K10:K141)</f>
        <v>0</v>
      </c>
      <c r="L142" s="31"/>
      <c r="M142" s="32"/>
      <c r="N142" s="30"/>
      <c r="O142" s="10"/>
      <c r="P142" s="45"/>
      <c r="Q142" s="45"/>
    </row>
    <row r="143" spans="1:20" x14ac:dyDescent="0.25">
      <c r="C143" s="28"/>
      <c r="D143" s="42"/>
      <c r="E143" s="34"/>
      <c r="F143" s="42"/>
      <c r="G143" s="34"/>
      <c r="H143" s="34"/>
      <c r="I143" s="35"/>
      <c r="J143" s="35"/>
      <c r="K143" s="35"/>
      <c r="L143" s="35"/>
      <c r="M143" s="36"/>
      <c r="N143" s="34"/>
      <c r="O143" s="28"/>
    </row>
  </sheetData>
  <autoFilter ref="A8:O142"/>
  <mergeCells count="552">
    <mergeCell ref="P131:P132"/>
    <mergeCell ref="Q131:Q132"/>
    <mergeCell ref="P67:P69"/>
    <mergeCell ref="Q67:Q69"/>
    <mergeCell ref="P89:P91"/>
    <mergeCell ref="Q89:Q91"/>
    <mergeCell ref="P123:P125"/>
    <mergeCell ref="P19:P21"/>
    <mergeCell ref="P44:P45"/>
    <mergeCell ref="Q44:Q45"/>
    <mergeCell ref="P61:P62"/>
    <mergeCell ref="Q61:Q62"/>
    <mergeCell ref="P111:P112"/>
    <mergeCell ref="Q111:Q112"/>
    <mergeCell ref="P98:P100"/>
    <mergeCell ref="Q98:Q100"/>
    <mergeCell ref="P65:P66"/>
    <mergeCell ref="Q65:Q66"/>
    <mergeCell ref="P127:P128"/>
    <mergeCell ref="Q127:Q128"/>
    <mergeCell ref="P101:P103"/>
    <mergeCell ref="Q101:Q103"/>
    <mergeCell ref="P120:P122"/>
    <mergeCell ref="Q120:Q122"/>
    <mergeCell ref="P16:P18"/>
    <mergeCell ref="Q16:Q18"/>
    <mergeCell ref="P14:P15"/>
    <mergeCell ref="Q14:Q15"/>
    <mergeCell ref="P22:P24"/>
    <mergeCell ref="Q22:Q24"/>
    <mergeCell ref="P25:P26"/>
    <mergeCell ref="Q25:Q26"/>
    <mergeCell ref="P27:P28"/>
    <mergeCell ref="Q27:Q28"/>
    <mergeCell ref="Q19:Q21"/>
    <mergeCell ref="J129:J130"/>
    <mergeCell ref="K129:K130"/>
    <mergeCell ref="L129:L130"/>
    <mergeCell ref="A131:A132"/>
    <mergeCell ref="B131:B132"/>
    <mergeCell ref="C131:C132"/>
    <mergeCell ref="D131:D132"/>
    <mergeCell ref="E131:E132"/>
    <mergeCell ref="A129:A130"/>
    <mergeCell ref="B129:B130"/>
    <mergeCell ref="C129:C130"/>
    <mergeCell ref="D129:D130"/>
    <mergeCell ref="E129:E130"/>
    <mergeCell ref="F129:F130"/>
    <mergeCell ref="G129:G130"/>
    <mergeCell ref="H129:H130"/>
    <mergeCell ref="I129:I130"/>
    <mergeCell ref="J135:J137"/>
    <mergeCell ref="K135:K137"/>
    <mergeCell ref="L135:L137"/>
    <mergeCell ref="L131:L132"/>
    <mergeCell ref="A135:A137"/>
    <mergeCell ref="B135:B137"/>
    <mergeCell ref="C135:C137"/>
    <mergeCell ref="D135:D137"/>
    <mergeCell ref="E135:E137"/>
    <mergeCell ref="F135:F137"/>
    <mergeCell ref="G135:G137"/>
    <mergeCell ref="H135:H137"/>
    <mergeCell ref="I135:I137"/>
    <mergeCell ref="F131:F132"/>
    <mergeCell ref="G131:G132"/>
    <mergeCell ref="H131:H132"/>
    <mergeCell ref="I131:I132"/>
    <mergeCell ref="J131:J132"/>
    <mergeCell ref="K131:K132"/>
    <mergeCell ref="A123:A125"/>
    <mergeCell ref="B123:B125"/>
    <mergeCell ref="C123:C125"/>
    <mergeCell ref="D123:D125"/>
    <mergeCell ref="E123:E125"/>
    <mergeCell ref="L123:L125"/>
    <mergeCell ref="A127:A128"/>
    <mergeCell ref="B127:B128"/>
    <mergeCell ref="C127:C128"/>
    <mergeCell ref="D127:D128"/>
    <mergeCell ref="E127:E128"/>
    <mergeCell ref="F127:F128"/>
    <mergeCell ref="G127:G128"/>
    <mergeCell ref="H127:H128"/>
    <mergeCell ref="I127:I128"/>
    <mergeCell ref="F123:F125"/>
    <mergeCell ref="G123:G125"/>
    <mergeCell ref="H123:H125"/>
    <mergeCell ref="I123:I125"/>
    <mergeCell ref="J123:J125"/>
    <mergeCell ref="K123:K125"/>
    <mergeCell ref="J127:J128"/>
    <mergeCell ref="K127:K128"/>
    <mergeCell ref="L127:L128"/>
    <mergeCell ref="J115:J116"/>
    <mergeCell ref="K115:K116"/>
    <mergeCell ref="L115:L116"/>
    <mergeCell ref="A120:A122"/>
    <mergeCell ref="B120:B122"/>
    <mergeCell ref="C120:C122"/>
    <mergeCell ref="D120:D122"/>
    <mergeCell ref="E120:E122"/>
    <mergeCell ref="F120:F122"/>
    <mergeCell ref="G120:G122"/>
    <mergeCell ref="H120:H122"/>
    <mergeCell ref="I120:I122"/>
    <mergeCell ref="J120:J122"/>
    <mergeCell ref="K120:K122"/>
    <mergeCell ref="L120:L122"/>
    <mergeCell ref="A115:A116"/>
    <mergeCell ref="B115:B116"/>
    <mergeCell ref="C115:C116"/>
    <mergeCell ref="D115:D116"/>
    <mergeCell ref="E115:E116"/>
    <mergeCell ref="F115:F116"/>
    <mergeCell ref="G115:G116"/>
    <mergeCell ref="H115:H116"/>
    <mergeCell ref="I115:I116"/>
    <mergeCell ref="J104:J105"/>
    <mergeCell ref="K104:K105"/>
    <mergeCell ref="L104:L105"/>
    <mergeCell ref="A111:A112"/>
    <mergeCell ref="B111:B112"/>
    <mergeCell ref="C111:C112"/>
    <mergeCell ref="D111:D112"/>
    <mergeCell ref="E111:E112"/>
    <mergeCell ref="L111:L112"/>
    <mergeCell ref="F111:F112"/>
    <mergeCell ref="G111:G112"/>
    <mergeCell ref="H111:H112"/>
    <mergeCell ref="I111:I112"/>
    <mergeCell ref="J111:J112"/>
    <mergeCell ref="K111:K112"/>
    <mergeCell ref="A104:A105"/>
    <mergeCell ref="B104:B105"/>
    <mergeCell ref="C104:C105"/>
    <mergeCell ref="D104:D105"/>
    <mergeCell ref="E104:E105"/>
    <mergeCell ref="F104:F105"/>
    <mergeCell ref="G104:G105"/>
    <mergeCell ref="H104:H105"/>
    <mergeCell ref="I104:I105"/>
    <mergeCell ref="A98:A100"/>
    <mergeCell ref="B98:B100"/>
    <mergeCell ref="C98:C100"/>
    <mergeCell ref="D98:D100"/>
    <mergeCell ref="E98:E100"/>
    <mergeCell ref="L98:L100"/>
    <mergeCell ref="A101:A103"/>
    <mergeCell ref="B101:B103"/>
    <mergeCell ref="C101:C103"/>
    <mergeCell ref="D101:D103"/>
    <mergeCell ref="E101:E103"/>
    <mergeCell ref="F101:F103"/>
    <mergeCell ref="G101:G103"/>
    <mergeCell ref="H101:H103"/>
    <mergeCell ref="I101:I103"/>
    <mergeCell ref="F98:F100"/>
    <mergeCell ref="G98:G100"/>
    <mergeCell ref="H98:H100"/>
    <mergeCell ref="I98:I100"/>
    <mergeCell ref="J98:J100"/>
    <mergeCell ref="K98:K100"/>
    <mergeCell ref="J101:J103"/>
    <mergeCell ref="K101:K103"/>
    <mergeCell ref="L101:L103"/>
    <mergeCell ref="J89:J91"/>
    <mergeCell ref="K89:K91"/>
    <mergeCell ref="L89:L91"/>
    <mergeCell ref="A92:A93"/>
    <mergeCell ref="B92:B93"/>
    <mergeCell ref="C92:C93"/>
    <mergeCell ref="D92:D93"/>
    <mergeCell ref="E92:E93"/>
    <mergeCell ref="F92:F93"/>
    <mergeCell ref="G92:G93"/>
    <mergeCell ref="H92:H93"/>
    <mergeCell ref="I92:I93"/>
    <mergeCell ref="J92:J93"/>
    <mergeCell ref="K92:K93"/>
    <mergeCell ref="L92:L93"/>
    <mergeCell ref="A89:A91"/>
    <mergeCell ref="B89:B91"/>
    <mergeCell ref="C89:C91"/>
    <mergeCell ref="D89:D91"/>
    <mergeCell ref="E89:E91"/>
    <mergeCell ref="F89:F91"/>
    <mergeCell ref="G89:G91"/>
    <mergeCell ref="H89:H91"/>
    <mergeCell ref="I89:I91"/>
    <mergeCell ref="J82:J83"/>
    <mergeCell ref="K82:K83"/>
    <mergeCell ref="L82:L83"/>
    <mergeCell ref="A84:A85"/>
    <mergeCell ref="B84:B85"/>
    <mergeCell ref="C84:C85"/>
    <mergeCell ref="D84:D85"/>
    <mergeCell ref="E84:E85"/>
    <mergeCell ref="L84:L85"/>
    <mergeCell ref="F84:F85"/>
    <mergeCell ref="G84:G85"/>
    <mergeCell ref="H84:H85"/>
    <mergeCell ref="I84:I85"/>
    <mergeCell ref="J84:J85"/>
    <mergeCell ref="K84:K85"/>
    <mergeCell ref="A82:A83"/>
    <mergeCell ref="B82:B83"/>
    <mergeCell ref="C82:C83"/>
    <mergeCell ref="D82:D83"/>
    <mergeCell ref="E82:E83"/>
    <mergeCell ref="F82:F83"/>
    <mergeCell ref="G82:G83"/>
    <mergeCell ref="H82:H83"/>
    <mergeCell ref="I82:I83"/>
    <mergeCell ref="A72:A73"/>
    <mergeCell ref="B72:B73"/>
    <mergeCell ref="C72:C73"/>
    <mergeCell ref="D72:D73"/>
    <mergeCell ref="E72:E73"/>
    <mergeCell ref="L72:L73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F72:F73"/>
    <mergeCell ref="G72:G73"/>
    <mergeCell ref="H72:H73"/>
    <mergeCell ref="I72:I73"/>
    <mergeCell ref="J72:J73"/>
    <mergeCell ref="K72:K73"/>
    <mergeCell ref="J80:J81"/>
    <mergeCell ref="K80:K81"/>
    <mergeCell ref="L80:L81"/>
    <mergeCell ref="J67:J69"/>
    <mergeCell ref="K67:K69"/>
    <mergeCell ref="L67:L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A67:A69"/>
    <mergeCell ref="B67:B69"/>
    <mergeCell ref="C67:C69"/>
    <mergeCell ref="D67:D69"/>
    <mergeCell ref="E67:E69"/>
    <mergeCell ref="F67:F69"/>
    <mergeCell ref="G67:G69"/>
    <mergeCell ref="H67:H69"/>
    <mergeCell ref="I67:I69"/>
    <mergeCell ref="J63:J64"/>
    <mergeCell ref="K63:K64"/>
    <mergeCell ref="L63:L64"/>
    <mergeCell ref="A65:A66"/>
    <mergeCell ref="B65:B66"/>
    <mergeCell ref="C65:C66"/>
    <mergeCell ref="D65:D66"/>
    <mergeCell ref="E65:E66"/>
    <mergeCell ref="L65:L66"/>
    <mergeCell ref="F65:F66"/>
    <mergeCell ref="G65:G66"/>
    <mergeCell ref="H65:H66"/>
    <mergeCell ref="I65:I66"/>
    <mergeCell ref="J65:J66"/>
    <mergeCell ref="K65:K66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A54:A56"/>
    <mergeCell ref="B54:B56"/>
    <mergeCell ref="C54:C56"/>
    <mergeCell ref="D54:D56"/>
    <mergeCell ref="E54:E56"/>
    <mergeCell ref="L54:L56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F54:F56"/>
    <mergeCell ref="G54:G56"/>
    <mergeCell ref="H54:H56"/>
    <mergeCell ref="I54:I56"/>
    <mergeCell ref="J54:J56"/>
    <mergeCell ref="K54:K56"/>
    <mergeCell ref="J61:J62"/>
    <mergeCell ref="K61:K62"/>
    <mergeCell ref="L61:L62"/>
    <mergeCell ref="J47:J48"/>
    <mergeCell ref="K47:K48"/>
    <mergeCell ref="L47:L48"/>
    <mergeCell ref="A49:A50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J40:J41"/>
    <mergeCell ref="K40:K41"/>
    <mergeCell ref="L40:L41"/>
    <mergeCell ref="A44:A45"/>
    <mergeCell ref="B44:B45"/>
    <mergeCell ref="C44:C45"/>
    <mergeCell ref="D44:D45"/>
    <mergeCell ref="E44:E45"/>
    <mergeCell ref="L44:L45"/>
    <mergeCell ref="F44:F45"/>
    <mergeCell ref="G44:G45"/>
    <mergeCell ref="H44:H45"/>
    <mergeCell ref="I44:I45"/>
    <mergeCell ref="J44:J45"/>
    <mergeCell ref="K44:K45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A36:A37"/>
    <mergeCell ref="B36:B37"/>
    <mergeCell ref="C36:C37"/>
    <mergeCell ref="D36:D37"/>
    <mergeCell ref="E36:E37"/>
    <mergeCell ref="L36:L37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F36:F37"/>
    <mergeCell ref="G36:G37"/>
    <mergeCell ref="H36:H37"/>
    <mergeCell ref="I36:I37"/>
    <mergeCell ref="J36:J37"/>
    <mergeCell ref="K36:K37"/>
    <mergeCell ref="J38:J39"/>
    <mergeCell ref="K38:K39"/>
    <mergeCell ref="L38:L39"/>
    <mergeCell ref="J31:J32"/>
    <mergeCell ref="K31:K32"/>
    <mergeCell ref="L31:L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J33:J35"/>
    <mergeCell ref="K33:K35"/>
    <mergeCell ref="L33:L35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27:J28"/>
    <mergeCell ref="K27:K28"/>
    <mergeCell ref="L27:L28"/>
    <mergeCell ref="A29:A30"/>
    <mergeCell ref="B29:B30"/>
    <mergeCell ref="C29:C30"/>
    <mergeCell ref="D29:D30"/>
    <mergeCell ref="E29:E30"/>
    <mergeCell ref="L29:L30"/>
    <mergeCell ref="F29:F30"/>
    <mergeCell ref="G29:G30"/>
    <mergeCell ref="H29:H30"/>
    <mergeCell ref="I29:I30"/>
    <mergeCell ref="J29:J30"/>
    <mergeCell ref="K29:K30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A22:A24"/>
    <mergeCell ref="B22:B24"/>
    <mergeCell ref="C22:C24"/>
    <mergeCell ref="D22:D24"/>
    <mergeCell ref="E22:E24"/>
    <mergeCell ref="L22:L24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F22:F24"/>
    <mergeCell ref="G22:G24"/>
    <mergeCell ref="H22:H24"/>
    <mergeCell ref="I22:I24"/>
    <mergeCell ref="J22:J24"/>
    <mergeCell ref="K22:K24"/>
    <mergeCell ref="J25:J26"/>
    <mergeCell ref="K25:K26"/>
    <mergeCell ref="L25:L26"/>
    <mergeCell ref="J16:J18"/>
    <mergeCell ref="K16:K18"/>
    <mergeCell ref="L16:L18"/>
    <mergeCell ref="A19:A21"/>
    <mergeCell ref="B19:B21"/>
    <mergeCell ref="C19:C21"/>
    <mergeCell ref="D19:D21"/>
    <mergeCell ref="E19:E21"/>
    <mergeCell ref="F19:F21"/>
    <mergeCell ref="G19:G21"/>
    <mergeCell ref="H19:H21"/>
    <mergeCell ref="I19:I21"/>
    <mergeCell ref="J19:J21"/>
    <mergeCell ref="K19:K21"/>
    <mergeCell ref="L19:L21"/>
    <mergeCell ref="A16:A18"/>
    <mergeCell ref="B16:B18"/>
    <mergeCell ref="C16:C18"/>
    <mergeCell ref="D16:D18"/>
    <mergeCell ref="E16:E18"/>
    <mergeCell ref="F16:F18"/>
    <mergeCell ref="G16:G18"/>
    <mergeCell ref="H16:H18"/>
    <mergeCell ref="I16:I18"/>
    <mergeCell ref="J10:J11"/>
    <mergeCell ref="K10:K11"/>
    <mergeCell ref="A5:P5"/>
    <mergeCell ref="A6:P6"/>
    <mergeCell ref="L10:L11"/>
    <mergeCell ref="A14:A15"/>
    <mergeCell ref="B14:B15"/>
    <mergeCell ref="C14:C15"/>
    <mergeCell ref="D14:D15"/>
    <mergeCell ref="E14:E15"/>
    <mergeCell ref="L14:L15"/>
    <mergeCell ref="F14:F15"/>
    <mergeCell ref="G14:G15"/>
    <mergeCell ref="H14:H15"/>
    <mergeCell ref="I14:I15"/>
    <mergeCell ref="J14:J15"/>
    <mergeCell ref="K14:K15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Q115:Q116"/>
    <mergeCell ref="P80:P81"/>
    <mergeCell ref="Q80:Q81"/>
    <mergeCell ref="P84:P85"/>
    <mergeCell ref="Q84:Q85"/>
    <mergeCell ref="P29:P30"/>
    <mergeCell ref="Q29:Q30"/>
    <mergeCell ref="P31:P32"/>
    <mergeCell ref="Q31:Q32"/>
    <mergeCell ref="P47:P48"/>
    <mergeCell ref="Q47:Q48"/>
    <mergeCell ref="P54:P56"/>
    <mergeCell ref="Q54:Q56"/>
    <mergeCell ref="P63:P64"/>
    <mergeCell ref="Q63:Q64"/>
    <mergeCell ref="P33:P35"/>
    <mergeCell ref="Q33:Q35"/>
    <mergeCell ref="P36:P37"/>
    <mergeCell ref="Q36:Q37"/>
    <mergeCell ref="P49:P50"/>
    <mergeCell ref="Q49:Q50"/>
    <mergeCell ref="P70:P71"/>
    <mergeCell ref="Q70:Q71"/>
    <mergeCell ref="A4:P4"/>
    <mergeCell ref="A1:D1"/>
    <mergeCell ref="A2:D2"/>
    <mergeCell ref="F1:K1"/>
    <mergeCell ref="F2:K2"/>
    <mergeCell ref="P72:P73"/>
    <mergeCell ref="Q72:Q73"/>
    <mergeCell ref="P135:P137"/>
    <mergeCell ref="Q135:Q137"/>
    <mergeCell ref="P10:P11"/>
    <mergeCell ref="Q10:Q11"/>
    <mergeCell ref="P129:P130"/>
    <mergeCell ref="Q129:Q130"/>
    <mergeCell ref="P38:P39"/>
    <mergeCell ref="Q38:Q39"/>
    <mergeCell ref="P40:P41"/>
    <mergeCell ref="Q40:Q41"/>
    <mergeCell ref="P82:P83"/>
    <mergeCell ref="Q82:Q83"/>
    <mergeCell ref="P92:P93"/>
    <mergeCell ref="Q92:Q93"/>
    <mergeCell ref="P104:P105"/>
    <mergeCell ref="Q104:Q105"/>
    <mergeCell ref="P115:P116"/>
  </mergeCells>
  <pageMargins left="0.23622047244094499" right="0.23622047244094499" top="0.55118110236220497" bottom="0.55118110236220497" header="0.31496062992126" footer="0.31496062992126"/>
  <pageSetup paperSize="9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3"/>
  <sheetViews>
    <sheetView zoomScale="85" zoomScaleNormal="85" workbookViewId="0">
      <selection activeCell="I13" sqref="I13"/>
    </sheetView>
  </sheetViews>
  <sheetFormatPr defaultColWidth="9.140625" defaultRowHeight="15.75" x14ac:dyDescent="0.25"/>
  <cols>
    <col min="1" max="1" width="8.140625" style="6" bestFit="1" customWidth="1"/>
    <col min="2" max="2" width="45.7109375" style="7" bestFit="1" customWidth="1"/>
    <col min="3" max="3" width="14.140625" style="8" bestFit="1" customWidth="1"/>
    <col min="4" max="4" width="11.5703125" style="8" bestFit="1" customWidth="1"/>
    <col min="5" max="5" width="30.28515625" style="7" customWidth="1"/>
    <col min="6" max="6" width="19.85546875" style="8" customWidth="1"/>
    <col min="7" max="7" width="22.42578125" style="8" bestFit="1" customWidth="1"/>
    <col min="8" max="8" width="15.7109375" style="8" bestFit="1" customWidth="1"/>
    <col min="9" max="9" width="36.140625" style="8" customWidth="1"/>
    <col min="10" max="10" width="26.7109375" style="8" customWidth="1"/>
    <col min="11" max="12" width="10.5703125" style="8" bestFit="1" customWidth="1"/>
    <col min="13" max="13" width="9.42578125" style="8" bestFit="1" customWidth="1"/>
    <col min="14" max="15" width="10.85546875" style="8" bestFit="1" customWidth="1"/>
    <col min="16" max="16" width="19.140625" style="8" bestFit="1" customWidth="1"/>
    <col min="17" max="17" width="21.85546875" style="8" customWidth="1"/>
    <col min="18" max="18" width="25.140625" style="7" bestFit="1" customWidth="1"/>
    <col min="19" max="19" width="17.7109375" style="6" customWidth="1"/>
    <col min="20" max="16384" width="9.140625" style="7"/>
  </cols>
  <sheetData>
    <row r="2" spans="1:19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</row>
    <row r="3" spans="1:19" x14ac:dyDescent="0.25">
      <c r="A3" s="6">
        <v>11</v>
      </c>
      <c r="B3" s="7" t="s">
        <v>209</v>
      </c>
      <c r="C3" s="7"/>
      <c r="D3" s="7"/>
      <c r="K3" s="7"/>
      <c r="L3" s="7"/>
      <c r="M3" s="7"/>
      <c r="N3" s="7"/>
      <c r="O3" s="7"/>
      <c r="P3" s="7"/>
      <c r="Q3" s="7"/>
    </row>
    <row r="4" spans="1:19" x14ac:dyDescent="0.25">
      <c r="A4" s="6">
        <v>12</v>
      </c>
      <c r="B4" s="7" t="s">
        <v>210</v>
      </c>
      <c r="C4" s="7"/>
      <c r="D4" s="7"/>
      <c r="K4" s="7"/>
      <c r="L4" s="7"/>
      <c r="M4" s="7"/>
      <c r="N4" s="7"/>
      <c r="O4" s="7"/>
      <c r="P4" s="7"/>
      <c r="Q4" s="7"/>
    </row>
    <row r="6" spans="1:19" s="8" customFormat="1" ht="94.5" x14ac:dyDescent="0.2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256</v>
      </c>
      <c r="G6" s="3" t="s">
        <v>257</v>
      </c>
      <c r="H6" s="91" t="s">
        <v>272</v>
      </c>
      <c r="I6" s="92"/>
      <c r="J6" s="93"/>
      <c r="K6" s="3" t="s">
        <v>214</v>
      </c>
      <c r="L6" s="3" t="s">
        <v>214</v>
      </c>
      <c r="M6" s="3" t="s">
        <v>6</v>
      </c>
      <c r="N6" s="3" t="s">
        <v>215</v>
      </c>
      <c r="O6" s="3" t="s">
        <v>7</v>
      </c>
      <c r="P6" s="3" t="s">
        <v>8</v>
      </c>
      <c r="Q6" s="3" t="s">
        <v>217</v>
      </c>
      <c r="R6" s="3" t="s">
        <v>216</v>
      </c>
      <c r="S6" s="6"/>
    </row>
    <row r="7" spans="1:19" s="8" customFormat="1" x14ac:dyDescent="0.25">
      <c r="A7" s="3"/>
      <c r="B7" s="3"/>
      <c r="C7" s="3"/>
      <c r="D7" s="3"/>
      <c r="E7" s="3"/>
      <c r="F7" s="3"/>
      <c r="G7" s="3"/>
      <c r="H7" s="3" t="s">
        <v>309</v>
      </c>
      <c r="I7" s="3" t="s">
        <v>310</v>
      </c>
      <c r="J7" s="3" t="s">
        <v>311</v>
      </c>
      <c r="K7" s="3"/>
      <c r="L7" s="3"/>
      <c r="M7" s="3"/>
      <c r="N7" s="3"/>
      <c r="O7" s="3"/>
      <c r="P7" s="3"/>
      <c r="Q7" s="3"/>
      <c r="R7" s="3"/>
      <c r="S7" s="6"/>
    </row>
    <row r="8" spans="1:19" ht="47.25" x14ac:dyDescent="0.25">
      <c r="A8" s="4" t="s">
        <v>211</v>
      </c>
      <c r="B8" s="2" t="s">
        <v>212</v>
      </c>
      <c r="C8" s="4" t="s">
        <v>10</v>
      </c>
      <c r="D8" s="4" t="s">
        <v>10</v>
      </c>
      <c r="E8" s="2" t="s">
        <v>213</v>
      </c>
      <c r="F8" s="4" t="s">
        <v>308</v>
      </c>
      <c r="G8" s="4" t="s">
        <v>258</v>
      </c>
      <c r="H8" s="4" t="s">
        <v>273</v>
      </c>
      <c r="I8" s="4" t="s">
        <v>312</v>
      </c>
      <c r="J8" s="4"/>
      <c r="K8" s="4">
        <v>1</v>
      </c>
      <c r="L8" s="4">
        <v>1</v>
      </c>
      <c r="M8" s="4">
        <v>0</v>
      </c>
      <c r="N8" s="4">
        <v>1</v>
      </c>
      <c r="O8" s="4">
        <v>1</v>
      </c>
      <c r="P8" s="4" t="s">
        <v>11</v>
      </c>
      <c r="Q8" s="4" t="s">
        <v>218</v>
      </c>
      <c r="R8" s="2" t="s">
        <v>219</v>
      </c>
    </row>
    <row r="9" spans="1:19" ht="47.25" x14ac:dyDescent="0.25">
      <c r="A9" s="4" t="s">
        <v>9</v>
      </c>
      <c r="B9" s="2" t="s">
        <v>212</v>
      </c>
      <c r="C9" s="4" t="s">
        <v>10</v>
      </c>
      <c r="D9" s="4" t="s">
        <v>10</v>
      </c>
      <c r="E9" s="2" t="s">
        <v>226</v>
      </c>
      <c r="F9" s="4" t="s">
        <v>308</v>
      </c>
      <c r="G9" s="4" t="s">
        <v>258</v>
      </c>
      <c r="H9" s="4" t="s">
        <v>273</v>
      </c>
      <c r="I9" s="4"/>
      <c r="J9" s="4"/>
      <c r="K9" s="4">
        <v>1</v>
      </c>
      <c r="L9" s="4">
        <v>1</v>
      </c>
      <c r="M9" s="4">
        <v>0</v>
      </c>
      <c r="N9" s="4">
        <v>1</v>
      </c>
      <c r="O9" s="4">
        <v>1</v>
      </c>
      <c r="P9" s="4" t="s">
        <v>11</v>
      </c>
      <c r="Q9" s="4" t="s">
        <v>218</v>
      </c>
      <c r="R9" s="2" t="s">
        <v>219</v>
      </c>
    </row>
    <row r="10" spans="1:19" ht="47.25" x14ac:dyDescent="0.25">
      <c r="A10" s="4" t="s">
        <v>12</v>
      </c>
      <c r="B10" s="2" t="s">
        <v>212</v>
      </c>
      <c r="C10" s="4" t="s">
        <v>10</v>
      </c>
      <c r="D10" s="4" t="s">
        <v>10</v>
      </c>
      <c r="E10" s="2" t="s">
        <v>227</v>
      </c>
      <c r="F10" s="4" t="s">
        <v>308</v>
      </c>
      <c r="G10" s="4" t="s">
        <v>258</v>
      </c>
      <c r="H10" s="4" t="s">
        <v>273</v>
      </c>
      <c r="I10" s="4"/>
      <c r="J10" s="4"/>
      <c r="K10" s="4">
        <v>1</v>
      </c>
      <c r="L10" s="4">
        <v>1</v>
      </c>
      <c r="M10" s="4">
        <v>0</v>
      </c>
      <c r="N10" s="4">
        <v>1</v>
      </c>
      <c r="O10" s="4">
        <v>1</v>
      </c>
      <c r="P10" s="4" t="s">
        <v>11</v>
      </c>
      <c r="Q10" s="4" t="s">
        <v>218</v>
      </c>
      <c r="R10" s="2" t="s">
        <v>219</v>
      </c>
    </row>
    <row r="11" spans="1:19" ht="47.25" x14ac:dyDescent="0.25">
      <c r="A11" s="4" t="s">
        <v>13</v>
      </c>
      <c r="B11" s="2" t="s">
        <v>212</v>
      </c>
      <c r="C11" s="4" t="s">
        <v>10</v>
      </c>
      <c r="D11" s="4" t="s">
        <v>10</v>
      </c>
      <c r="E11" s="2" t="s">
        <v>228</v>
      </c>
      <c r="F11" s="4" t="s">
        <v>308</v>
      </c>
      <c r="G11" s="4" t="s">
        <v>258</v>
      </c>
      <c r="H11" s="4" t="s">
        <v>273</v>
      </c>
      <c r="I11" s="4"/>
      <c r="J11" s="4"/>
      <c r="K11" s="4">
        <v>1</v>
      </c>
      <c r="L11" s="4">
        <v>1</v>
      </c>
      <c r="M11" s="4">
        <v>0</v>
      </c>
      <c r="N11" s="4">
        <v>1</v>
      </c>
      <c r="O11" s="4">
        <v>1</v>
      </c>
      <c r="P11" s="4" t="s">
        <v>11</v>
      </c>
      <c r="Q11" s="4" t="s">
        <v>218</v>
      </c>
      <c r="R11" s="2" t="s">
        <v>219</v>
      </c>
    </row>
    <row r="12" spans="1:19" ht="47.25" x14ac:dyDescent="0.25">
      <c r="A12" s="4" t="s">
        <v>14</v>
      </c>
      <c r="B12" s="2" t="s">
        <v>220</v>
      </c>
      <c r="C12" s="4" t="s">
        <v>10</v>
      </c>
      <c r="D12" s="4" t="s">
        <v>10</v>
      </c>
      <c r="E12" s="2" t="s">
        <v>245</v>
      </c>
      <c r="F12" s="4" t="s">
        <v>308</v>
      </c>
      <c r="G12" s="4" t="s">
        <v>258</v>
      </c>
      <c r="H12" s="4" t="s">
        <v>273</v>
      </c>
      <c r="I12" s="4"/>
      <c r="J12" s="4"/>
      <c r="K12" s="4">
        <v>1</v>
      </c>
      <c r="L12" s="4">
        <v>1</v>
      </c>
      <c r="M12" s="4">
        <v>0</v>
      </c>
      <c r="N12" s="4">
        <v>1</v>
      </c>
      <c r="O12" s="4">
        <v>1</v>
      </c>
      <c r="P12" s="4" t="s">
        <v>11</v>
      </c>
      <c r="Q12" s="4" t="s">
        <v>218</v>
      </c>
      <c r="R12" s="2" t="s">
        <v>219</v>
      </c>
    </row>
    <row r="13" spans="1:19" ht="47.25" x14ac:dyDescent="0.25">
      <c r="A13" s="4" t="s">
        <v>15</v>
      </c>
      <c r="B13" s="2" t="s">
        <v>221</v>
      </c>
      <c r="C13" s="4" t="s">
        <v>10</v>
      </c>
      <c r="D13" s="4" t="s">
        <v>10</v>
      </c>
      <c r="E13" s="2" t="s">
        <v>229</v>
      </c>
      <c r="F13" s="4" t="s">
        <v>308</v>
      </c>
      <c r="G13" s="4" t="s">
        <v>258</v>
      </c>
      <c r="H13" s="4" t="s">
        <v>273</v>
      </c>
      <c r="I13" s="4"/>
      <c r="J13" s="4"/>
      <c r="K13" s="4">
        <v>1</v>
      </c>
      <c r="L13" s="4">
        <v>1</v>
      </c>
      <c r="M13" s="4">
        <v>0</v>
      </c>
      <c r="N13" s="4">
        <v>1</v>
      </c>
      <c r="O13" s="4">
        <v>1</v>
      </c>
      <c r="P13" s="4" t="s">
        <v>11</v>
      </c>
      <c r="Q13" s="4" t="s">
        <v>218</v>
      </c>
      <c r="R13" s="2" t="s">
        <v>219</v>
      </c>
    </row>
    <row r="14" spans="1:19" ht="47.25" x14ac:dyDescent="0.25">
      <c r="A14" s="4" t="s">
        <v>16</v>
      </c>
      <c r="B14" s="2" t="s">
        <v>221</v>
      </c>
      <c r="C14" s="4" t="s">
        <v>10</v>
      </c>
      <c r="D14" s="4" t="s">
        <v>10</v>
      </c>
      <c r="E14" s="2" t="s">
        <v>230</v>
      </c>
      <c r="F14" s="4" t="s">
        <v>308</v>
      </c>
      <c r="G14" s="4" t="s">
        <v>258</v>
      </c>
      <c r="H14" s="4" t="s">
        <v>273</v>
      </c>
      <c r="I14" s="4"/>
      <c r="J14" s="4"/>
      <c r="K14" s="4">
        <v>1</v>
      </c>
      <c r="L14" s="4">
        <v>1</v>
      </c>
      <c r="M14" s="4">
        <v>0</v>
      </c>
      <c r="N14" s="4">
        <v>1</v>
      </c>
      <c r="O14" s="4">
        <v>1</v>
      </c>
      <c r="P14" s="4" t="s">
        <v>11</v>
      </c>
      <c r="Q14" s="4" t="s">
        <v>218</v>
      </c>
      <c r="R14" s="2" t="s">
        <v>219</v>
      </c>
    </row>
    <row r="15" spans="1:19" ht="47.25" x14ac:dyDescent="0.25">
      <c r="A15" s="4" t="s">
        <v>17</v>
      </c>
      <c r="B15" s="2" t="s">
        <v>221</v>
      </c>
      <c r="C15" s="4" t="s">
        <v>10</v>
      </c>
      <c r="D15" s="4" t="s">
        <v>10</v>
      </c>
      <c r="E15" s="2" t="s">
        <v>231</v>
      </c>
      <c r="F15" s="4" t="s">
        <v>308</v>
      </c>
      <c r="G15" s="4" t="s">
        <v>258</v>
      </c>
      <c r="H15" s="4" t="s">
        <v>273</v>
      </c>
      <c r="I15" s="4"/>
      <c r="J15" s="4"/>
      <c r="K15" s="4">
        <v>1</v>
      </c>
      <c r="L15" s="4">
        <v>1</v>
      </c>
      <c r="M15" s="4">
        <v>0</v>
      </c>
      <c r="N15" s="4">
        <v>1</v>
      </c>
      <c r="O15" s="4">
        <v>1</v>
      </c>
      <c r="P15" s="4" t="s">
        <v>11</v>
      </c>
      <c r="Q15" s="4" t="s">
        <v>218</v>
      </c>
      <c r="R15" s="2" t="s">
        <v>219</v>
      </c>
    </row>
    <row r="16" spans="1:19" ht="47.25" x14ac:dyDescent="0.25">
      <c r="A16" s="4" t="s">
        <v>18</v>
      </c>
      <c r="B16" s="2" t="s">
        <v>222</v>
      </c>
      <c r="C16" s="4" t="s">
        <v>10</v>
      </c>
      <c r="D16" s="4" t="s">
        <v>10</v>
      </c>
      <c r="E16" s="2" t="s">
        <v>232</v>
      </c>
      <c r="F16" s="4" t="s">
        <v>308</v>
      </c>
      <c r="G16" s="4" t="s">
        <v>258</v>
      </c>
      <c r="H16" s="4" t="s">
        <v>273</v>
      </c>
      <c r="I16" s="4"/>
      <c r="J16" s="4"/>
      <c r="K16" s="4">
        <v>1</v>
      </c>
      <c r="L16" s="4">
        <v>1</v>
      </c>
      <c r="M16" s="4">
        <v>0</v>
      </c>
      <c r="N16" s="4">
        <v>1</v>
      </c>
      <c r="O16" s="4">
        <v>1</v>
      </c>
      <c r="P16" s="4" t="s">
        <v>11</v>
      </c>
      <c r="Q16" s="4" t="s">
        <v>218</v>
      </c>
      <c r="R16" s="2" t="s">
        <v>219</v>
      </c>
    </row>
    <row r="17" spans="1:18" ht="47.25" x14ac:dyDescent="0.25">
      <c r="A17" s="4" t="s">
        <v>19</v>
      </c>
      <c r="B17" s="2" t="s">
        <v>222</v>
      </c>
      <c r="C17" s="4" t="s">
        <v>10</v>
      </c>
      <c r="D17" s="4" t="s">
        <v>10</v>
      </c>
      <c r="E17" s="2" t="s">
        <v>233</v>
      </c>
      <c r="F17" s="4" t="s">
        <v>308</v>
      </c>
      <c r="G17" s="4" t="s">
        <v>258</v>
      </c>
      <c r="H17" s="4" t="s">
        <v>273</v>
      </c>
      <c r="I17" s="4"/>
      <c r="J17" s="4"/>
      <c r="K17" s="4">
        <v>1</v>
      </c>
      <c r="L17" s="4">
        <v>1</v>
      </c>
      <c r="M17" s="4">
        <v>0</v>
      </c>
      <c r="N17" s="4">
        <v>1</v>
      </c>
      <c r="O17" s="4">
        <v>1</v>
      </c>
      <c r="P17" s="4" t="s">
        <v>11</v>
      </c>
      <c r="Q17" s="4" t="s">
        <v>218</v>
      </c>
      <c r="R17" s="2" t="s">
        <v>219</v>
      </c>
    </row>
    <row r="18" spans="1:18" ht="47.25" x14ac:dyDescent="0.25">
      <c r="A18" s="4" t="s">
        <v>20</v>
      </c>
      <c r="B18" s="2" t="s">
        <v>222</v>
      </c>
      <c r="C18" s="4" t="s">
        <v>10</v>
      </c>
      <c r="D18" s="4" t="s">
        <v>10</v>
      </c>
      <c r="E18" s="2" t="s">
        <v>234</v>
      </c>
      <c r="F18" s="4" t="s">
        <v>308</v>
      </c>
      <c r="G18" s="4" t="s">
        <v>258</v>
      </c>
      <c r="H18" s="4" t="s">
        <v>273</v>
      </c>
      <c r="I18" s="4"/>
      <c r="J18" s="4"/>
      <c r="K18" s="4">
        <v>1</v>
      </c>
      <c r="L18" s="4">
        <v>1</v>
      </c>
      <c r="M18" s="4">
        <v>0</v>
      </c>
      <c r="N18" s="4">
        <v>1</v>
      </c>
      <c r="O18" s="4">
        <v>1</v>
      </c>
      <c r="P18" s="4" t="s">
        <v>11</v>
      </c>
      <c r="Q18" s="4" t="s">
        <v>218</v>
      </c>
      <c r="R18" s="2" t="s">
        <v>219</v>
      </c>
    </row>
    <row r="19" spans="1:18" ht="47.25" x14ac:dyDescent="0.25">
      <c r="A19" s="4" t="s">
        <v>21</v>
      </c>
      <c r="B19" s="2" t="s">
        <v>222</v>
      </c>
      <c r="C19" s="4" t="s">
        <v>10</v>
      </c>
      <c r="D19" s="4" t="s">
        <v>10</v>
      </c>
      <c r="E19" s="2" t="s">
        <v>235</v>
      </c>
      <c r="F19" s="4" t="s">
        <v>308</v>
      </c>
      <c r="G19" s="4" t="s">
        <v>258</v>
      </c>
      <c r="H19" s="4" t="s">
        <v>273</v>
      </c>
      <c r="I19" s="4"/>
      <c r="J19" s="4"/>
      <c r="K19" s="4">
        <v>1</v>
      </c>
      <c r="L19" s="4">
        <v>1</v>
      </c>
      <c r="M19" s="4">
        <v>0</v>
      </c>
      <c r="N19" s="4">
        <v>1</v>
      </c>
      <c r="O19" s="4">
        <v>1</v>
      </c>
      <c r="P19" s="4" t="s">
        <v>11</v>
      </c>
      <c r="Q19" s="4" t="s">
        <v>218</v>
      </c>
      <c r="R19" s="2" t="s">
        <v>219</v>
      </c>
    </row>
    <row r="20" spans="1:18" ht="47.25" x14ac:dyDescent="0.25">
      <c r="A20" s="4" t="s">
        <v>22</v>
      </c>
      <c r="B20" s="2" t="s">
        <v>223</v>
      </c>
      <c r="C20" s="4" t="s">
        <v>10</v>
      </c>
      <c r="D20" s="4" t="s">
        <v>10</v>
      </c>
      <c r="E20" s="2" t="s">
        <v>236</v>
      </c>
      <c r="F20" s="4" t="s">
        <v>308</v>
      </c>
      <c r="G20" s="4" t="s">
        <v>258</v>
      </c>
      <c r="H20" s="4" t="s">
        <v>273</v>
      </c>
      <c r="I20" s="4"/>
      <c r="J20" s="4"/>
      <c r="K20" s="4">
        <v>1</v>
      </c>
      <c r="L20" s="4">
        <v>1</v>
      </c>
      <c r="M20" s="4">
        <v>0</v>
      </c>
      <c r="N20" s="4">
        <v>1</v>
      </c>
      <c r="O20" s="4">
        <v>1</v>
      </c>
      <c r="P20" s="4" t="s">
        <v>11</v>
      </c>
      <c r="Q20" s="4" t="s">
        <v>218</v>
      </c>
      <c r="R20" s="2" t="s">
        <v>219</v>
      </c>
    </row>
    <row r="21" spans="1:18" ht="47.25" x14ac:dyDescent="0.25">
      <c r="A21" s="4" t="s">
        <v>23</v>
      </c>
      <c r="B21" s="2" t="s">
        <v>223</v>
      </c>
      <c r="C21" s="4" t="s">
        <v>10</v>
      </c>
      <c r="D21" s="4" t="s">
        <v>10</v>
      </c>
      <c r="E21" s="2" t="s">
        <v>237</v>
      </c>
      <c r="F21" s="4" t="s">
        <v>308</v>
      </c>
      <c r="G21" s="4" t="s">
        <v>258</v>
      </c>
      <c r="H21" s="4" t="s">
        <v>273</v>
      </c>
      <c r="I21" s="4"/>
      <c r="J21" s="4"/>
      <c r="K21" s="4">
        <v>1</v>
      </c>
      <c r="L21" s="4">
        <v>1</v>
      </c>
      <c r="M21" s="4">
        <v>0</v>
      </c>
      <c r="N21" s="4">
        <v>1</v>
      </c>
      <c r="O21" s="4">
        <v>1</v>
      </c>
      <c r="P21" s="4" t="s">
        <v>11</v>
      </c>
      <c r="Q21" s="4" t="s">
        <v>218</v>
      </c>
      <c r="R21" s="2" t="s">
        <v>219</v>
      </c>
    </row>
    <row r="22" spans="1:18" ht="47.25" x14ac:dyDescent="0.25">
      <c r="A22" s="4" t="s">
        <v>24</v>
      </c>
      <c r="B22" s="2" t="s">
        <v>223</v>
      </c>
      <c r="C22" s="4" t="s">
        <v>10</v>
      </c>
      <c r="D22" s="4" t="s">
        <v>10</v>
      </c>
      <c r="E22" s="2" t="s">
        <v>238</v>
      </c>
      <c r="F22" s="4" t="s">
        <v>308</v>
      </c>
      <c r="G22" s="4" t="s">
        <v>258</v>
      </c>
      <c r="H22" s="4" t="s">
        <v>273</v>
      </c>
      <c r="I22" s="4"/>
      <c r="J22" s="4"/>
      <c r="K22" s="4">
        <v>1</v>
      </c>
      <c r="L22" s="4">
        <v>1</v>
      </c>
      <c r="M22" s="4">
        <v>0</v>
      </c>
      <c r="N22" s="4">
        <v>1</v>
      </c>
      <c r="O22" s="4">
        <v>1</v>
      </c>
      <c r="P22" s="4" t="s">
        <v>11</v>
      </c>
      <c r="Q22" s="4" t="s">
        <v>218</v>
      </c>
      <c r="R22" s="2" t="s">
        <v>219</v>
      </c>
    </row>
    <row r="23" spans="1:18" ht="47.25" x14ac:dyDescent="0.25">
      <c r="A23" s="4" t="s">
        <v>25</v>
      </c>
      <c r="B23" s="2" t="s">
        <v>223</v>
      </c>
      <c r="C23" s="4" t="s">
        <v>10</v>
      </c>
      <c r="D23" s="4" t="s">
        <v>10</v>
      </c>
      <c r="E23" s="2" t="s">
        <v>239</v>
      </c>
      <c r="F23" s="4" t="s">
        <v>308</v>
      </c>
      <c r="G23" s="4" t="s">
        <v>258</v>
      </c>
      <c r="H23" s="4" t="s">
        <v>273</v>
      </c>
      <c r="I23" s="4"/>
      <c r="J23" s="4"/>
      <c r="K23" s="4">
        <v>1</v>
      </c>
      <c r="L23" s="4">
        <v>1</v>
      </c>
      <c r="M23" s="4">
        <v>0</v>
      </c>
      <c r="N23" s="4">
        <v>1</v>
      </c>
      <c r="O23" s="4">
        <v>1</v>
      </c>
      <c r="P23" s="4" t="s">
        <v>11</v>
      </c>
      <c r="Q23" s="4" t="s">
        <v>218</v>
      </c>
      <c r="R23" s="2" t="s">
        <v>219</v>
      </c>
    </row>
    <row r="24" spans="1:18" ht="47.25" x14ac:dyDescent="0.25">
      <c r="A24" s="4" t="s">
        <v>26</v>
      </c>
      <c r="B24" s="2" t="s">
        <v>225</v>
      </c>
      <c r="C24" s="4" t="s">
        <v>10</v>
      </c>
      <c r="D24" s="4" t="s">
        <v>10</v>
      </c>
      <c r="E24" s="2" t="s">
        <v>240</v>
      </c>
      <c r="F24" s="4" t="s">
        <v>308</v>
      </c>
      <c r="G24" s="4" t="s">
        <v>258</v>
      </c>
      <c r="H24" s="4" t="s">
        <v>273</v>
      </c>
      <c r="I24" s="4"/>
      <c r="J24" s="4"/>
      <c r="K24" s="4">
        <v>1</v>
      </c>
      <c r="L24" s="4">
        <v>1</v>
      </c>
      <c r="M24" s="4">
        <v>0</v>
      </c>
      <c r="N24" s="4">
        <v>1</v>
      </c>
      <c r="O24" s="4">
        <v>1</v>
      </c>
      <c r="P24" s="4" t="s">
        <v>11</v>
      </c>
      <c r="Q24" s="4" t="s">
        <v>218</v>
      </c>
      <c r="R24" s="2" t="s">
        <v>219</v>
      </c>
    </row>
    <row r="25" spans="1:18" ht="47.25" x14ac:dyDescent="0.25">
      <c r="A25" s="4" t="s">
        <v>27</v>
      </c>
      <c r="B25" s="2" t="s">
        <v>224</v>
      </c>
      <c r="C25" s="4" t="s">
        <v>10</v>
      </c>
      <c r="D25" s="4" t="s">
        <v>10</v>
      </c>
      <c r="E25" s="2" t="s">
        <v>241</v>
      </c>
      <c r="F25" s="4" t="s">
        <v>308</v>
      </c>
      <c r="G25" s="4" t="s">
        <v>258</v>
      </c>
      <c r="H25" s="4" t="s">
        <v>273</v>
      </c>
      <c r="I25" s="4"/>
      <c r="J25" s="4"/>
      <c r="K25" s="4">
        <v>1</v>
      </c>
      <c r="L25" s="4">
        <v>1</v>
      </c>
      <c r="M25" s="4">
        <v>0</v>
      </c>
      <c r="N25" s="4">
        <v>1</v>
      </c>
      <c r="O25" s="4">
        <v>1</v>
      </c>
      <c r="P25" s="4" t="s">
        <v>11</v>
      </c>
      <c r="Q25" s="4" t="s">
        <v>218</v>
      </c>
      <c r="R25" s="2" t="s">
        <v>219</v>
      </c>
    </row>
    <row r="26" spans="1:18" ht="47.25" x14ac:dyDescent="0.25">
      <c r="A26" s="4" t="s">
        <v>28</v>
      </c>
      <c r="B26" s="2" t="s">
        <v>29</v>
      </c>
      <c r="C26" s="4" t="s">
        <v>10</v>
      </c>
      <c r="D26" s="4" t="s">
        <v>10</v>
      </c>
      <c r="E26" s="2" t="s">
        <v>242</v>
      </c>
      <c r="F26" s="4" t="s">
        <v>313</v>
      </c>
      <c r="G26" s="4" t="s">
        <v>259</v>
      </c>
      <c r="H26" s="4"/>
      <c r="I26" s="4"/>
      <c r="J26" s="4"/>
      <c r="K26" s="4">
        <v>1</v>
      </c>
      <c r="L26" s="4">
        <v>1</v>
      </c>
      <c r="M26" s="4">
        <v>0</v>
      </c>
      <c r="N26" s="4">
        <v>1</v>
      </c>
      <c r="O26" s="4">
        <v>1</v>
      </c>
      <c r="P26" s="4" t="s">
        <v>11</v>
      </c>
      <c r="Q26" s="4" t="s">
        <v>218</v>
      </c>
      <c r="R26" s="2" t="s">
        <v>219</v>
      </c>
    </row>
    <row r="27" spans="1:18" ht="47.25" x14ac:dyDescent="0.25">
      <c r="A27" s="4" t="s">
        <v>30</v>
      </c>
      <c r="B27" s="2" t="s">
        <v>31</v>
      </c>
      <c r="C27" s="4" t="s">
        <v>10</v>
      </c>
      <c r="D27" s="4" t="s">
        <v>10</v>
      </c>
      <c r="E27" s="2" t="s">
        <v>457</v>
      </c>
      <c r="F27" s="4" t="s">
        <v>317</v>
      </c>
      <c r="G27" s="4" t="s">
        <v>260</v>
      </c>
      <c r="H27" s="4"/>
      <c r="I27" s="4"/>
      <c r="J27" s="4"/>
      <c r="K27" s="4">
        <v>1</v>
      </c>
      <c r="L27" s="4">
        <v>1</v>
      </c>
      <c r="M27" s="4">
        <v>0</v>
      </c>
      <c r="N27" s="4">
        <v>1</v>
      </c>
      <c r="O27" s="4">
        <v>1</v>
      </c>
      <c r="P27" s="4" t="s">
        <v>32</v>
      </c>
      <c r="Q27" s="4" t="s">
        <v>218</v>
      </c>
      <c r="R27" s="2" t="s">
        <v>219</v>
      </c>
    </row>
    <row r="28" spans="1:18" ht="31.5" x14ac:dyDescent="0.25">
      <c r="A28" s="3">
        <v>12</v>
      </c>
      <c r="B28" s="1" t="s">
        <v>243</v>
      </c>
      <c r="C28" s="4"/>
      <c r="D28" s="4"/>
      <c r="E28" s="2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2"/>
    </row>
    <row r="29" spans="1:18" ht="47.25" x14ac:dyDescent="0.25">
      <c r="A29" s="4" t="s">
        <v>33</v>
      </c>
      <c r="B29" s="2" t="s">
        <v>34</v>
      </c>
      <c r="C29" s="4" t="s">
        <v>10</v>
      </c>
      <c r="D29" s="4" t="s">
        <v>10</v>
      </c>
      <c r="E29" s="2" t="s">
        <v>321</v>
      </c>
      <c r="F29" s="4" t="s">
        <v>314</v>
      </c>
      <c r="G29" s="4" t="s">
        <v>258</v>
      </c>
      <c r="H29" s="4" t="s">
        <v>273</v>
      </c>
      <c r="I29" s="4"/>
      <c r="J29" s="4"/>
      <c r="K29" s="4">
        <v>1</v>
      </c>
      <c r="L29" s="4">
        <v>1</v>
      </c>
      <c r="M29" s="4">
        <v>0</v>
      </c>
      <c r="N29" s="4">
        <v>1</v>
      </c>
      <c r="O29" s="4">
        <v>1</v>
      </c>
      <c r="P29" s="4" t="s">
        <v>35</v>
      </c>
      <c r="Q29" s="4" t="s">
        <v>218</v>
      </c>
      <c r="R29" s="2" t="s">
        <v>36</v>
      </c>
    </row>
    <row r="30" spans="1:18" ht="78.75" x14ac:dyDescent="0.25">
      <c r="A30" s="4" t="s">
        <v>37</v>
      </c>
      <c r="B30" s="2" t="s">
        <v>38</v>
      </c>
      <c r="C30" s="4" t="s">
        <v>10</v>
      </c>
      <c r="D30" s="4" t="s">
        <v>10</v>
      </c>
      <c r="E30" s="2" t="s">
        <v>244</v>
      </c>
      <c r="F30" s="4" t="s">
        <v>315</v>
      </c>
      <c r="G30" s="4" t="s">
        <v>262</v>
      </c>
      <c r="H30" s="4" t="s">
        <v>274</v>
      </c>
      <c r="I30" s="4"/>
      <c r="J30" s="4"/>
      <c r="K30" s="4">
        <v>1</v>
      </c>
      <c r="L30" s="4">
        <v>1</v>
      </c>
      <c r="M30" s="4">
        <v>0</v>
      </c>
      <c r="N30" s="4">
        <v>1</v>
      </c>
      <c r="O30" s="4">
        <v>1</v>
      </c>
      <c r="P30" s="4" t="s">
        <v>35</v>
      </c>
      <c r="Q30" s="4" t="s">
        <v>218</v>
      </c>
      <c r="R30" s="2" t="s">
        <v>36</v>
      </c>
    </row>
    <row r="31" spans="1:18" ht="99.75" customHeight="1" x14ac:dyDescent="0.25">
      <c r="A31" s="4" t="s">
        <v>39</v>
      </c>
      <c r="B31" s="2" t="s">
        <v>40</v>
      </c>
      <c r="C31" s="4" t="s">
        <v>10</v>
      </c>
      <c r="D31" s="4" t="s">
        <v>10</v>
      </c>
      <c r="E31" s="2" t="s">
        <v>322</v>
      </c>
      <c r="F31" s="4" t="s">
        <v>325</v>
      </c>
      <c r="G31" s="4" t="s">
        <v>263</v>
      </c>
      <c r="H31" s="4"/>
      <c r="I31" s="4"/>
      <c r="J31" s="4"/>
      <c r="K31" s="4">
        <v>1</v>
      </c>
      <c r="L31" s="4">
        <v>1</v>
      </c>
      <c r="M31" s="4">
        <v>0</v>
      </c>
      <c r="N31" s="4">
        <v>1</v>
      </c>
      <c r="O31" s="4">
        <v>1</v>
      </c>
      <c r="P31" s="4" t="s">
        <v>35</v>
      </c>
      <c r="Q31" s="4" t="s">
        <v>218</v>
      </c>
      <c r="R31" s="2" t="s">
        <v>36</v>
      </c>
    </row>
    <row r="32" spans="1:18" ht="94.5" x14ac:dyDescent="0.25">
      <c r="A32" s="4" t="s">
        <v>41</v>
      </c>
      <c r="B32" s="2" t="s">
        <v>42</v>
      </c>
      <c r="C32" s="4" t="s">
        <v>10</v>
      </c>
      <c r="D32" s="4" t="s">
        <v>10</v>
      </c>
      <c r="E32" s="2" t="s">
        <v>320</v>
      </c>
      <c r="F32" s="4" t="s">
        <v>319</v>
      </c>
      <c r="G32" s="4" t="s">
        <v>263</v>
      </c>
      <c r="H32" s="4"/>
      <c r="I32" s="4"/>
      <c r="J32" s="4"/>
      <c r="K32" s="4">
        <v>1</v>
      </c>
      <c r="L32" s="4">
        <v>1</v>
      </c>
      <c r="M32" s="4">
        <v>0</v>
      </c>
      <c r="N32" s="4">
        <v>1</v>
      </c>
      <c r="O32" s="4">
        <v>1</v>
      </c>
      <c r="P32" s="4" t="s">
        <v>35</v>
      </c>
      <c r="Q32" s="4" t="s">
        <v>218</v>
      </c>
      <c r="R32" s="2" t="s">
        <v>36</v>
      </c>
    </row>
    <row r="33" spans="1:18" ht="47.25" x14ac:dyDescent="0.25">
      <c r="A33" s="4" t="s">
        <v>43</v>
      </c>
      <c r="B33" s="2" t="s">
        <v>418</v>
      </c>
      <c r="C33" s="4" t="s">
        <v>10</v>
      </c>
      <c r="D33" s="4" t="s">
        <v>10</v>
      </c>
      <c r="E33" s="2" t="s">
        <v>246</v>
      </c>
      <c r="F33" s="4" t="s">
        <v>323</v>
      </c>
      <c r="G33" s="4" t="s">
        <v>261</v>
      </c>
      <c r="H33" s="4"/>
      <c r="I33" s="4"/>
      <c r="J33" s="4"/>
      <c r="K33" s="4">
        <v>1</v>
      </c>
      <c r="L33" s="4">
        <v>1</v>
      </c>
      <c r="M33" s="4">
        <v>0</v>
      </c>
      <c r="N33" s="4">
        <v>1</v>
      </c>
      <c r="O33" s="4">
        <v>1</v>
      </c>
      <c r="P33" s="4" t="s">
        <v>35</v>
      </c>
      <c r="Q33" s="4" t="s">
        <v>218</v>
      </c>
      <c r="R33" s="2" t="s">
        <v>36</v>
      </c>
    </row>
    <row r="34" spans="1:18" ht="78.75" x14ac:dyDescent="0.25">
      <c r="A34" s="4" t="s">
        <v>44</v>
      </c>
      <c r="B34" s="2" t="s">
        <v>45</v>
      </c>
      <c r="C34" s="4" t="s">
        <v>10</v>
      </c>
      <c r="D34" s="4" t="s">
        <v>10</v>
      </c>
      <c r="E34" s="2" t="s">
        <v>327</v>
      </c>
      <c r="F34" s="4" t="s">
        <v>326</v>
      </c>
      <c r="G34" s="4" t="s">
        <v>328</v>
      </c>
      <c r="H34" s="4"/>
      <c r="I34" s="4"/>
      <c r="J34" s="4"/>
      <c r="K34" s="4">
        <v>1</v>
      </c>
      <c r="L34" s="4">
        <v>1</v>
      </c>
      <c r="M34" s="4">
        <v>0</v>
      </c>
      <c r="N34" s="4">
        <v>1</v>
      </c>
      <c r="O34" s="4">
        <v>1</v>
      </c>
      <c r="P34" s="4" t="s">
        <v>35</v>
      </c>
      <c r="Q34" s="4" t="s">
        <v>218</v>
      </c>
      <c r="R34" s="2" t="s">
        <v>36</v>
      </c>
    </row>
    <row r="35" spans="1:18" ht="63" x14ac:dyDescent="0.25">
      <c r="A35" s="4" t="s">
        <v>46</v>
      </c>
      <c r="B35" s="2" t="s">
        <v>47</v>
      </c>
      <c r="C35" s="4" t="s">
        <v>10</v>
      </c>
      <c r="D35" s="4" t="s">
        <v>10</v>
      </c>
      <c r="E35" s="2" t="s">
        <v>247</v>
      </c>
      <c r="F35" s="4" t="s">
        <v>316</v>
      </c>
      <c r="G35" s="4" t="s">
        <v>262</v>
      </c>
      <c r="H35" s="4"/>
      <c r="I35" s="4"/>
      <c r="J35" s="4"/>
      <c r="K35" s="4">
        <v>1</v>
      </c>
      <c r="L35" s="4">
        <v>1</v>
      </c>
      <c r="M35" s="4">
        <v>0</v>
      </c>
      <c r="N35" s="4">
        <v>1</v>
      </c>
      <c r="O35" s="4">
        <v>1</v>
      </c>
      <c r="P35" s="4" t="s">
        <v>35</v>
      </c>
      <c r="Q35" s="4" t="s">
        <v>218</v>
      </c>
      <c r="R35" s="2" t="s">
        <v>36</v>
      </c>
    </row>
    <row r="36" spans="1:18" ht="63" x14ac:dyDescent="0.25">
      <c r="A36" s="4" t="s">
        <v>48</v>
      </c>
      <c r="B36" s="2" t="s">
        <v>419</v>
      </c>
      <c r="C36" s="4" t="s">
        <v>10</v>
      </c>
      <c r="D36" s="4" t="s">
        <v>10</v>
      </c>
      <c r="E36" s="2" t="s">
        <v>248</v>
      </c>
      <c r="F36" s="4" t="s">
        <v>458</v>
      </c>
      <c r="G36" s="4" t="s">
        <v>262</v>
      </c>
      <c r="H36" s="4"/>
      <c r="I36" s="4"/>
      <c r="J36" s="4"/>
      <c r="K36" s="4">
        <v>1</v>
      </c>
      <c r="L36" s="4">
        <v>1</v>
      </c>
      <c r="M36" s="4">
        <v>0</v>
      </c>
      <c r="N36" s="4">
        <v>1</v>
      </c>
      <c r="O36" s="4">
        <v>1</v>
      </c>
      <c r="P36" s="4" t="s">
        <v>35</v>
      </c>
      <c r="Q36" s="4" t="s">
        <v>218</v>
      </c>
      <c r="R36" s="2" t="s">
        <v>36</v>
      </c>
    </row>
    <row r="37" spans="1:18" ht="63" x14ac:dyDescent="0.25">
      <c r="A37" s="4" t="s">
        <v>49</v>
      </c>
      <c r="B37" s="2" t="s">
        <v>50</v>
      </c>
      <c r="C37" s="4" t="s">
        <v>10</v>
      </c>
      <c r="D37" s="4" t="s">
        <v>10</v>
      </c>
      <c r="E37" s="2" t="s">
        <v>249</v>
      </c>
      <c r="F37" s="4" t="s">
        <v>318</v>
      </c>
      <c r="G37" s="4" t="s">
        <v>258</v>
      </c>
      <c r="H37" s="4" t="s">
        <v>273</v>
      </c>
      <c r="I37" s="4"/>
      <c r="J37" s="4"/>
      <c r="K37" s="4">
        <v>1</v>
      </c>
      <c r="L37" s="4">
        <v>1</v>
      </c>
      <c r="M37" s="4">
        <v>0</v>
      </c>
      <c r="N37" s="4">
        <v>1</v>
      </c>
      <c r="O37" s="4">
        <v>1</v>
      </c>
      <c r="P37" s="4" t="s">
        <v>51</v>
      </c>
      <c r="Q37" s="4" t="s">
        <v>218</v>
      </c>
      <c r="R37" s="2" t="s">
        <v>36</v>
      </c>
    </row>
    <row r="38" spans="1:18" ht="47.25" x14ac:dyDescent="0.25">
      <c r="A38" s="4" t="s">
        <v>52</v>
      </c>
      <c r="B38" s="2" t="s">
        <v>53</v>
      </c>
      <c r="C38" s="4" t="s">
        <v>10</v>
      </c>
      <c r="D38" s="4" t="s">
        <v>10</v>
      </c>
      <c r="E38" s="2" t="s">
        <v>250</v>
      </c>
      <c r="F38" s="4" t="s">
        <v>336</v>
      </c>
      <c r="G38" s="4" t="s">
        <v>264</v>
      </c>
      <c r="H38" s="4"/>
      <c r="I38" s="4"/>
      <c r="J38" s="4"/>
      <c r="K38" s="4">
        <v>0</v>
      </c>
      <c r="L38" s="4">
        <v>0</v>
      </c>
      <c r="M38" s="4">
        <v>1</v>
      </c>
      <c r="N38" s="4">
        <v>-1</v>
      </c>
      <c r="O38" s="4">
        <v>1</v>
      </c>
      <c r="P38" s="4" t="s">
        <v>35</v>
      </c>
      <c r="Q38" s="4" t="s">
        <v>218</v>
      </c>
      <c r="R38" s="2" t="s">
        <v>36</v>
      </c>
    </row>
    <row r="39" spans="1:18" ht="47.25" x14ac:dyDescent="0.25">
      <c r="A39" s="4" t="s">
        <v>54</v>
      </c>
      <c r="B39" s="2" t="s">
        <v>55</v>
      </c>
      <c r="C39" s="4" t="s">
        <v>10</v>
      </c>
      <c r="D39" s="4" t="s">
        <v>10</v>
      </c>
      <c r="E39" s="2" t="s">
        <v>340</v>
      </c>
      <c r="F39" s="4" t="s">
        <v>339</v>
      </c>
      <c r="G39" s="4" t="s">
        <v>264</v>
      </c>
      <c r="H39" s="4"/>
      <c r="I39" s="4"/>
      <c r="J39" s="4"/>
      <c r="K39" s="4">
        <v>0</v>
      </c>
      <c r="L39" s="4">
        <v>0</v>
      </c>
      <c r="M39" s="4">
        <v>1</v>
      </c>
      <c r="N39" s="4">
        <v>-1</v>
      </c>
      <c r="O39" s="4">
        <v>1</v>
      </c>
      <c r="P39" s="4" t="s">
        <v>35</v>
      </c>
      <c r="Q39" s="4"/>
      <c r="R39" s="2" t="s">
        <v>36</v>
      </c>
    </row>
    <row r="40" spans="1:18" ht="47.25" x14ac:dyDescent="0.25">
      <c r="A40" s="4" t="s">
        <v>56</v>
      </c>
      <c r="B40" s="2" t="s">
        <v>57</v>
      </c>
      <c r="C40" s="4" t="s">
        <v>10</v>
      </c>
      <c r="D40" s="4" t="s">
        <v>10</v>
      </c>
      <c r="E40" s="2" t="s">
        <v>251</v>
      </c>
      <c r="F40" s="4" t="s">
        <v>324</v>
      </c>
      <c r="G40" s="4" t="s">
        <v>265</v>
      </c>
      <c r="H40" s="4"/>
      <c r="I40" s="4"/>
      <c r="J40" s="4"/>
      <c r="K40" s="4">
        <v>0</v>
      </c>
      <c r="L40" s="4">
        <v>0</v>
      </c>
      <c r="M40" s="4">
        <v>1</v>
      </c>
      <c r="N40" s="4">
        <v>-1</v>
      </c>
      <c r="O40" s="4">
        <v>1</v>
      </c>
      <c r="P40" s="4" t="s">
        <v>35</v>
      </c>
      <c r="Q40" s="4"/>
      <c r="R40" s="2" t="s">
        <v>36</v>
      </c>
    </row>
    <row r="41" spans="1:18" ht="47.25" x14ac:dyDescent="0.25">
      <c r="A41" s="4" t="s">
        <v>58</v>
      </c>
      <c r="B41" s="2" t="s">
        <v>420</v>
      </c>
      <c r="C41" s="4" t="s">
        <v>10</v>
      </c>
      <c r="D41" s="4" t="s">
        <v>10</v>
      </c>
      <c r="E41" s="2" t="s">
        <v>252</v>
      </c>
      <c r="F41" s="4">
        <v>5425</v>
      </c>
      <c r="G41" s="4" t="s">
        <v>258</v>
      </c>
      <c r="H41" s="4" t="s">
        <v>273</v>
      </c>
      <c r="I41" s="4"/>
      <c r="J41" s="4"/>
      <c r="K41" s="4">
        <v>0</v>
      </c>
      <c r="L41" s="4">
        <v>0</v>
      </c>
      <c r="M41" s="4">
        <v>1</v>
      </c>
      <c r="N41" s="4">
        <v>-1</v>
      </c>
      <c r="O41" s="4">
        <v>1</v>
      </c>
      <c r="P41" s="4" t="s">
        <v>35</v>
      </c>
      <c r="Q41" s="4"/>
      <c r="R41" s="2" t="s">
        <v>36</v>
      </c>
    </row>
    <row r="42" spans="1:18" ht="47.25" x14ac:dyDescent="0.25">
      <c r="A42" s="4" t="s">
        <v>60</v>
      </c>
      <c r="B42" s="2" t="s">
        <v>61</v>
      </c>
      <c r="C42" s="4" t="s">
        <v>10</v>
      </c>
      <c r="D42" s="4" t="s">
        <v>10</v>
      </c>
      <c r="E42" s="2" t="s">
        <v>253</v>
      </c>
      <c r="F42" s="4" t="s">
        <v>329</v>
      </c>
      <c r="G42" s="4" t="s">
        <v>266</v>
      </c>
      <c r="H42" s="4"/>
      <c r="I42" s="4"/>
      <c r="J42" s="4"/>
      <c r="K42" s="4">
        <v>0</v>
      </c>
      <c r="L42" s="4">
        <v>0</v>
      </c>
      <c r="M42" s="4">
        <v>1</v>
      </c>
      <c r="N42" s="4">
        <v>-1</v>
      </c>
      <c r="O42" s="4">
        <v>1</v>
      </c>
      <c r="P42" s="4" t="s">
        <v>35</v>
      </c>
      <c r="Q42" s="4"/>
      <c r="R42" s="2" t="s">
        <v>36</v>
      </c>
    </row>
    <row r="43" spans="1:18" ht="47.25" x14ac:dyDescent="0.25">
      <c r="A43" s="4" t="s">
        <v>62</v>
      </c>
      <c r="B43" s="2" t="s">
        <v>421</v>
      </c>
      <c r="C43" s="4" t="s">
        <v>10</v>
      </c>
      <c r="D43" s="4" t="s">
        <v>10</v>
      </c>
      <c r="E43" s="2" t="s">
        <v>254</v>
      </c>
      <c r="F43" s="4">
        <v>3025</v>
      </c>
      <c r="G43" s="4" t="s">
        <v>267</v>
      </c>
      <c r="H43" s="4"/>
      <c r="I43" s="4"/>
      <c r="J43" s="4"/>
      <c r="K43" s="4">
        <v>0</v>
      </c>
      <c r="L43" s="4">
        <v>0</v>
      </c>
      <c r="M43" s="4">
        <v>1</v>
      </c>
      <c r="N43" s="4">
        <v>-1</v>
      </c>
      <c r="O43" s="4">
        <v>1</v>
      </c>
      <c r="P43" s="4" t="s">
        <v>35</v>
      </c>
      <c r="Q43" s="4"/>
      <c r="R43" s="2" t="s">
        <v>36</v>
      </c>
    </row>
    <row r="44" spans="1:18" ht="47.25" x14ac:dyDescent="0.25">
      <c r="A44" s="4" t="s">
        <v>63</v>
      </c>
      <c r="B44" s="2" t="s">
        <v>29</v>
      </c>
      <c r="C44" s="4" t="s">
        <v>10</v>
      </c>
      <c r="D44" s="4" t="s">
        <v>10</v>
      </c>
      <c r="E44" s="2" t="s">
        <v>342</v>
      </c>
      <c r="F44" s="4" t="s">
        <v>330</v>
      </c>
      <c r="G44" s="4" t="s">
        <v>259</v>
      </c>
      <c r="H44" s="4"/>
      <c r="I44" s="4"/>
      <c r="J44" s="4"/>
      <c r="K44" s="4">
        <v>0</v>
      </c>
      <c r="L44" s="4">
        <v>0</v>
      </c>
      <c r="M44" s="4">
        <v>1</v>
      </c>
      <c r="N44" s="4">
        <v>-1</v>
      </c>
      <c r="O44" s="4">
        <v>1</v>
      </c>
      <c r="P44" s="4" t="s">
        <v>35</v>
      </c>
      <c r="Q44" s="4"/>
      <c r="R44" s="2" t="s">
        <v>36</v>
      </c>
    </row>
    <row r="45" spans="1:18" ht="63" x14ac:dyDescent="0.25">
      <c r="A45" s="4" t="s">
        <v>64</v>
      </c>
      <c r="B45" s="2" t="s">
        <v>65</v>
      </c>
      <c r="C45" s="4" t="s">
        <v>10</v>
      </c>
      <c r="D45" s="4" t="s">
        <v>10</v>
      </c>
      <c r="E45" s="2" t="s">
        <v>343</v>
      </c>
      <c r="F45" s="4" t="s">
        <v>344</v>
      </c>
      <c r="G45" s="4" t="s">
        <v>268</v>
      </c>
      <c r="H45" s="4" t="s">
        <v>307</v>
      </c>
      <c r="I45" s="4"/>
      <c r="J45" s="4"/>
      <c r="K45" s="4">
        <v>0</v>
      </c>
      <c r="L45" s="4">
        <v>0</v>
      </c>
      <c r="M45" s="4">
        <v>1</v>
      </c>
      <c r="N45" s="4">
        <v>-1</v>
      </c>
      <c r="O45" s="4">
        <v>1</v>
      </c>
      <c r="P45" s="4" t="s">
        <v>35</v>
      </c>
      <c r="Q45" s="4"/>
      <c r="R45" s="2" t="s">
        <v>36</v>
      </c>
    </row>
    <row r="46" spans="1:18" ht="47.25" x14ac:dyDescent="0.25">
      <c r="A46" s="4" t="s">
        <v>66</v>
      </c>
      <c r="B46" s="2" t="s">
        <v>67</v>
      </c>
      <c r="C46" s="4" t="s">
        <v>10</v>
      </c>
      <c r="D46" s="4" t="s">
        <v>10</v>
      </c>
      <c r="E46" s="2" t="s">
        <v>345</v>
      </c>
      <c r="F46" s="4" t="s">
        <v>331</v>
      </c>
      <c r="G46" s="4" t="s">
        <v>259</v>
      </c>
      <c r="H46" s="4"/>
      <c r="I46" s="4"/>
      <c r="J46" s="4"/>
      <c r="K46" s="4">
        <v>0</v>
      </c>
      <c r="L46" s="4">
        <v>0</v>
      </c>
      <c r="M46" s="4">
        <v>1</v>
      </c>
      <c r="N46" s="4">
        <v>-1</v>
      </c>
      <c r="O46" s="4">
        <v>1</v>
      </c>
      <c r="P46" s="4" t="s">
        <v>35</v>
      </c>
      <c r="Q46" s="4"/>
      <c r="R46" s="2" t="s">
        <v>68</v>
      </c>
    </row>
    <row r="47" spans="1:18" ht="47.25" x14ac:dyDescent="0.25">
      <c r="A47" s="4" t="s">
        <v>69</v>
      </c>
      <c r="B47" s="2" t="s">
        <v>70</v>
      </c>
      <c r="C47" s="4" t="s">
        <v>71</v>
      </c>
      <c r="D47" s="4" t="s">
        <v>71</v>
      </c>
      <c r="E47" s="2" t="s">
        <v>346</v>
      </c>
      <c r="F47" s="4" t="s">
        <v>332</v>
      </c>
      <c r="G47" s="4" t="s">
        <v>269</v>
      </c>
      <c r="H47" s="4"/>
      <c r="I47" s="4"/>
      <c r="J47" s="4"/>
      <c r="K47" s="4">
        <v>0</v>
      </c>
      <c r="L47" s="4">
        <v>0</v>
      </c>
      <c r="M47" s="4">
        <v>1</v>
      </c>
      <c r="N47" s="4">
        <v>-1</v>
      </c>
      <c r="O47" s="4">
        <v>1</v>
      </c>
      <c r="P47" s="4" t="s">
        <v>35</v>
      </c>
      <c r="Q47" s="4"/>
      <c r="R47" s="2" t="s">
        <v>68</v>
      </c>
    </row>
    <row r="48" spans="1:18" ht="63" x14ac:dyDescent="0.25">
      <c r="A48" s="4" t="s">
        <v>72</v>
      </c>
      <c r="B48" s="2" t="s">
        <v>73</v>
      </c>
      <c r="C48" s="4" t="s">
        <v>10</v>
      </c>
      <c r="D48" s="4" t="s">
        <v>10</v>
      </c>
      <c r="E48" s="2" t="s">
        <v>347</v>
      </c>
      <c r="F48" s="4" t="s">
        <v>348</v>
      </c>
      <c r="G48" s="4" t="s">
        <v>269</v>
      </c>
      <c r="H48" s="4"/>
      <c r="I48" s="4"/>
      <c r="J48" s="4"/>
      <c r="K48" s="4">
        <v>0</v>
      </c>
      <c r="L48" s="4">
        <v>0</v>
      </c>
      <c r="M48" s="4">
        <v>1</v>
      </c>
      <c r="N48" s="4">
        <v>-1</v>
      </c>
      <c r="O48" s="4">
        <v>1</v>
      </c>
      <c r="P48" s="4" t="s">
        <v>35</v>
      </c>
      <c r="Q48" s="4"/>
      <c r="R48" s="2" t="s">
        <v>68</v>
      </c>
    </row>
    <row r="49" spans="1:18" ht="63" x14ac:dyDescent="0.25">
      <c r="A49" s="4" t="s">
        <v>74</v>
      </c>
      <c r="B49" s="2" t="s">
        <v>422</v>
      </c>
      <c r="C49" s="4" t="s">
        <v>71</v>
      </c>
      <c r="D49" s="4" t="s">
        <v>71</v>
      </c>
      <c r="E49" s="2" t="s">
        <v>350</v>
      </c>
      <c r="F49" s="4" t="s">
        <v>349</v>
      </c>
      <c r="G49" s="4" t="s">
        <v>270</v>
      </c>
      <c r="H49" s="4"/>
      <c r="I49" s="4"/>
      <c r="J49" s="4"/>
      <c r="K49" s="4">
        <v>0</v>
      </c>
      <c r="L49" s="4">
        <v>0</v>
      </c>
      <c r="M49" s="4">
        <v>1</v>
      </c>
      <c r="N49" s="4">
        <v>-1</v>
      </c>
      <c r="O49" s="4">
        <v>1</v>
      </c>
      <c r="P49" s="4" t="s">
        <v>35</v>
      </c>
      <c r="Q49" s="4"/>
      <c r="R49" s="2" t="s">
        <v>68</v>
      </c>
    </row>
    <row r="50" spans="1:18" ht="78.75" x14ac:dyDescent="0.25">
      <c r="A50" s="4" t="s">
        <v>75</v>
      </c>
      <c r="B50" s="2" t="s">
        <v>76</v>
      </c>
      <c r="C50" s="4" t="s">
        <v>10</v>
      </c>
      <c r="D50" s="4" t="s">
        <v>10</v>
      </c>
      <c r="E50" s="2" t="s">
        <v>351</v>
      </c>
      <c r="F50" s="4" t="s">
        <v>333</v>
      </c>
      <c r="G50" s="4" t="s">
        <v>271</v>
      </c>
      <c r="H50" s="4"/>
      <c r="I50" s="4"/>
      <c r="J50" s="4"/>
      <c r="K50" s="4">
        <v>0</v>
      </c>
      <c r="L50" s="4">
        <v>0</v>
      </c>
      <c r="M50" s="4">
        <v>1</v>
      </c>
      <c r="N50" s="4">
        <v>-1</v>
      </c>
      <c r="O50" s="4">
        <v>1</v>
      </c>
      <c r="P50" s="4" t="s">
        <v>35</v>
      </c>
      <c r="Q50" s="4"/>
      <c r="R50" s="2" t="s">
        <v>68</v>
      </c>
    </row>
    <row r="51" spans="1:18" ht="47.25" x14ac:dyDescent="0.25">
      <c r="A51" s="4" t="s">
        <v>77</v>
      </c>
      <c r="B51" s="2" t="s">
        <v>78</v>
      </c>
      <c r="C51" s="4" t="s">
        <v>71</v>
      </c>
      <c r="D51" s="4" t="s">
        <v>71</v>
      </c>
      <c r="E51" s="2" t="s">
        <v>352</v>
      </c>
      <c r="F51" s="4" t="s">
        <v>334</v>
      </c>
      <c r="G51" s="4" t="s">
        <v>275</v>
      </c>
      <c r="H51" s="4" t="s">
        <v>276</v>
      </c>
      <c r="I51" s="4"/>
      <c r="J51" s="4"/>
      <c r="K51" s="4">
        <v>0</v>
      </c>
      <c r="L51" s="4">
        <v>0</v>
      </c>
      <c r="M51" s="4">
        <v>1</v>
      </c>
      <c r="N51" s="4">
        <v>-1</v>
      </c>
      <c r="O51" s="4">
        <v>1</v>
      </c>
      <c r="P51" s="4" t="s">
        <v>35</v>
      </c>
      <c r="Q51" s="4"/>
      <c r="R51" s="2" t="s">
        <v>68</v>
      </c>
    </row>
    <row r="52" spans="1:18" ht="63" x14ac:dyDescent="0.25">
      <c r="A52" s="4" t="s">
        <v>79</v>
      </c>
      <c r="B52" s="2" t="s">
        <v>80</v>
      </c>
      <c r="C52" s="4" t="s">
        <v>81</v>
      </c>
      <c r="D52" s="4" t="s">
        <v>81</v>
      </c>
      <c r="E52" s="2" t="s">
        <v>353</v>
      </c>
      <c r="F52" s="4" t="s">
        <v>335</v>
      </c>
      <c r="G52" s="4" t="s">
        <v>270</v>
      </c>
      <c r="H52" s="4"/>
      <c r="I52" s="4"/>
      <c r="J52" s="4"/>
      <c r="K52" s="4">
        <v>0</v>
      </c>
      <c r="L52" s="4">
        <v>0</v>
      </c>
      <c r="M52" s="4">
        <v>1</v>
      </c>
      <c r="N52" s="4">
        <v>-1</v>
      </c>
      <c r="O52" s="4">
        <v>1</v>
      </c>
      <c r="P52" s="4" t="s">
        <v>35</v>
      </c>
      <c r="Q52" s="4"/>
      <c r="R52" s="2" t="s">
        <v>68</v>
      </c>
    </row>
    <row r="53" spans="1:18" ht="47.25" x14ac:dyDescent="0.25">
      <c r="A53" s="4" t="s">
        <v>82</v>
      </c>
      <c r="B53" s="2" t="s">
        <v>83</v>
      </c>
      <c r="C53" s="4" t="s">
        <v>84</v>
      </c>
      <c r="D53" s="4" t="s">
        <v>84</v>
      </c>
      <c r="E53" s="2" t="s">
        <v>345</v>
      </c>
      <c r="F53" s="4" t="s">
        <v>331</v>
      </c>
      <c r="G53" s="4" t="s">
        <v>259</v>
      </c>
      <c r="H53" s="4"/>
      <c r="I53" s="4"/>
      <c r="J53" s="4"/>
      <c r="K53" s="4">
        <v>0</v>
      </c>
      <c r="L53" s="4">
        <v>0</v>
      </c>
      <c r="M53" s="4">
        <v>1</v>
      </c>
      <c r="N53" s="4">
        <v>-1</v>
      </c>
      <c r="O53" s="4">
        <v>1</v>
      </c>
      <c r="P53" s="4" t="s">
        <v>35</v>
      </c>
      <c r="Q53" s="4"/>
      <c r="R53" s="2" t="s">
        <v>68</v>
      </c>
    </row>
    <row r="54" spans="1:18" ht="63" x14ac:dyDescent="0.25">
      <c r="A54" s="4" t="s">
        <v>85</v>
      </c>
      <c r="B54" s="2" t="s">
        <v>86</v>
      </c>
      <c r="C54" s="4" t="s">
        <v>84</v>
      </c>
      <c r="D54" s="4" t="s">
        <v>84</v>
      </c>
      <c r="E54" s="2" t="s">
        <v>354</v>
      </c>
      <c r="F54" s="4" t="s">
        <v>337</v>
      </c>
      <c r="G54" s="4" t="s">
        <v>277</v>
      </c>
      <c r="H54" s="4"/>
      <c r="I54" s="4"/>
      <c r="J54" s="4"/>
      <c r="K54" s="4">
        <v>0</v>
      </c>
      <c r="L54" s="4">
        <v>0</v>
      </c>
      <c r="M54" s="4">
        <v>1</v>
      </c>
      <c r="N54" s="4">
        <v>-1</v>
      </c>
      <c r="O54" s="4">
        <v>1</v>
      </c>
      <c r="P54" s="4" t="s">
        <v>35</v>
      </c>
      <c r="Q54" s="4"/>
      <c r="R54" s="2" t="s">
        <v>68</v>
      </c>
    </row>
    <row r="55" spans="1:18" ht="47.25" x14ac:dyDescent="0.25">
      <c r="A55" s="4" t="s">
        <v>87</v>
      </c>
      <c r="B55" s="2" t="s">
        <v>61</v>
      </c>
      <c r="C55" s="4" t="s">
        <v>84</v>
      </c>
      <c r="D55" s="4" t="s">
        <v>84</v>
      </c>
      <c r="E55" s="2" t="s">
        <v>355</v>
      </c>
      <c r="F55" s="4" t="s">
        <v>329</v>
      </c>
      <c r="G55" s="4" t="s">
        <v>266</v>
      </c>
      <c r="H55" s="4"/>
      <c r="I55" s="4"/>
      <c r="J55" s="4"/>
      <c r="K55" s="4">
        <v>0</v>
      </c>
      <c r="L55" s="4">
        <v>0</v>
      </c>
      <c r="M55" s="4">
        <v>1</v>
      </c>
      <c r="N55" s="4">
        <v>-1</v>
      </c>
      <c r="O55" s="4">
        <v>1</v>
      </c>
      <c r="P55" s="4" t="s">
        <v>35</v>
      </c>
      <c r="Q55" s="4"/>
      <c r="R55" s="2" t="s">
        <v>68</v>
      </c>
    </row>
    <row r="56" spans="1:18" ht="94.5" x14ac:dyDescent="0.25">
      <c r="A56" s="4" t="s">
        <v>88</v>
      </c>
      <c r="B56" s="2" t="s">
        <v>89</v>
      </c>
      <c r="C56" s="4" t="s">
        <v>71</v>
      </c>
      <c r="D56" s="4" t="s">
        <v>71</v>
      </c>
      <c r="E56" s="2" t="s">
        <v>356</v>
      </c>
      <c r="F56" s="4" t="s">
        <v>338</v>
      </c>
      <c r="G56" s="4" t="s">
        <v>278</v>
      </c>
      <c r="H56" s="4"/>
      <c r="I56" s="4"/>
      <c r="J56" s="4"/>
      <c r="K56" s="4">
        <v>0</v>
      </c>
      <c r="L56" s="4">
        <v>0</v>
      </c>
      <c r="M56" s="4">
        <v>1</v>
      </c>
      <c r="N56" s="4">
        <v>-1</v>
      </c>
      <c r="O56" s="4">
        <v>1</v>
      </c>
      <c r="P56" s="4" t="s">
        <v>35</v>
      </c>
      <c r="Q56" s="4"/>
      <c r="R56" s="2" t="s">
        <v>68</v>
      </c>
    </row>
    <row r="57" spans="1:18" ht="47.25" x14ac:dyDescent="0.25">
      <c r="A57" s="4" t="s">
        <v>90</v>
      </c>
      <c r="B57" s="2" t="s">
        <v>91</v>
      </c>
      <c r="C57" s="4" t="s">
        <v>81</v>
      </c>
      <c r="D57" s="4" t="s">
        <v>81</v>
      </c>
      <c r="E57" s="2" t="s">
        <v>357</v>
      </c>
      <c r="F57" s="4" t="s">
        <v>341</v>
      </c>
      <c r="G57" s="4" t="s">
        <v>279</v>
      </c>
      <c r="H57" s="4"/>
      <c r="I57" s="4"/>
      <c r="J57" s="4"/>
      <c r="K57" s="4">
        <v>0</v>
      </c>
      <c r="L57" s="4">
        <v>0</v>
      </c>
      <c r="M57" s="4">
        <v>1</v>
      </c>
      <c r="N57" s="4">
        <v>-1</v>
      </c>
      <c r="O57" s="4">
        <v>1</v>
      </c>
      <c r="P57" s="4" t="s">
        <v>35</v>
      </c>
      <c r="Q57" s="4"/>
      <c r="R57" s="2" t="s">
        <v>68</v>
      </c>
    </row>
    <row r="58" spans="1:18" ht="47.25" x14ac:dyDescent="0.25">
      <c r="A58" s="4" t="s">
        <v>92</v>
      </c>
      <c r="B58" s="2" t="s">
        <v>93</v>
      </c>
      <c r="C58" s="4" t="s">
        <v>81</v>
      </c>
      <c r="D58" s="4" t="s">
        <v>81</v>
      </c>
      <c r="E58" s="2" t="s">
        <v>358</v>
      </c>
      <c r="F58" s="4">
        <v>3031</v>
      </c>
      <c r="G58" s="4" t="s">
        <v>267</v>
      </c>
      <c r="H58" s="4"/>
      <c r="I58" s="4"/>
      <c r="J58" s="4"/>
      <c r="K58" s="4">
        <v>0</v>
      </c>
      <c r="L58" s="4">
        <v>0</v>
      </c>
      <c r="M58" s="4">
        <v>1</v>
      </c>
      <c r="N58" s="4">
        <v>-1</v>
      </c>
      <c r="O58" s="4">
        <v>1</v>
      </c>
      <c r="P58" s="4" t="s">
        <v>35</v>
      </c>
      <c r="Q58" s="4"/>
      <c r="R58" s="2" t="s">
        <v>68</v>
      </c>
    </row>
    <row r="59" spans="1:18" ht="47.25" x14ac:dyDescent="0.25">
      <c r="A59" s="4" t="s">
        <v>94</v>
      </c>
      <c r="B59" s="2" t="s">
        <v>423</v>
      </c>
      <c r="C59" s="4" t="s">
        <v>95</v>
      </c>
      <c r="D59" s="4" t="s">
        <v>95</v>
      </c>
      <c r="E59" s="2" t="s">
        <v>359</v>
      </c>
      <c r="F59" s="4" t="s">
        <v>459</v>
      </c>
      <c r="G59" s="4" t="s">
        <v>280</v>
      </c>
      <c r="H59" s="4"/>
      <c r="I59" s="4"/>
      <c r="J59" s="4"/>
      <c r="K59" s="4">
        <v>0</v>
      </c>
      <c r="L59" s="4">
        <v>0</v>
      </c>
      <c r="M59" s="4">
        <v>1</v>
      </c>
      <c r="N59" s="4">
        <v>-1</v>
      </c>
      <c r="O59" s="4">
        <v>1</v>
      </c>
      <c r="P59" s="4" t="s">
        <v>35</v>
      </c>
      <c r="Q59" s="4"/>
      <c r="R59" s="2" t="s">
        <v>68</v>
      </c>
    </row>
    <row r="60" spans="1:18" ht="47.25" x14ac:dyDescent="0.25">
      <c r="A60" s="4" t="s">
        <v>96</v>
      </c>
      <c r="B60" s="2" t="s">
        <v>424</v>
      </c>
      <c r="C60" s="4" t="s">
        <v>84</v>
      </c>
      <c r="D60" s="4" t="s">
        <v>84</v>
      </c>
      <c r="E60" s="2" t="s">
        <v>360</v>
      </c>
      <c r="F60" s="4" t="s">
        <v>460</v>
      </c>
      <c r="G60" s="4" t="s">
        <v>281</v>
      </c>
      <c r="H60" s="4"/>
      <c r="I60" s="4"/>
      <c r="J60" s="4"/>
      <c r="K60" s="4">
        <v>0</v>
      </c>
      <c r="L60" s="4">
        <v>0</v>
      </c>
      <c r="M60" s="4">
        <v>1</v>
      </c>
      <c r="N60" s="4">
        <v>-1</v>
      </c>
      <c r="O60" s="4">
        <v>1</v>
      </c>
      <c r="P60" s="4" t="s">
        <v>35</v>
      </c>
      <c r="Q60" s="4"/>
      <c r="R60" s="2" t="s">
        <v>68</v>
      </c>
    </row>
    <row r="61" spans="1:18" ht="47.25" x14ac:dyDescent="0.25">
      <c r="A61" s="4" t="s">
        <v>97</v>
      </c>
      <c r="B61" s="2" t="s">
        <v>98</v>
      </c>
      <c r="C61" s="4" t="s">
        <v>84</v>
      </c>
      <c r="D61" s="4" t="s">
        <v>84</v>
      </c>
      <c r="E61" s="2" t="s">
        <v>361</v>
      </c>
      <c r="F61" s="4" t="s">
        <v>461</v>
      </c>
      <c r="G61" s="4" t="s">
        <v>281</v>
      </c>
      <c r="H61" s="4"/>
      <c r="I61" s="4"/>
      <c r="J61" s="4"/>
      <c r="K61" s="4">
        <v>0</v>
      </c>
      <c r="L61" s="4">
        <v>0</v>
      </c>
      <c r="M61" s="4">
        <v>1</v>
      </c>
      <c r="N61" s="4">
        <v>-1</v>
      </c>
      <c r="O61" s="4">
        <v>1</v>
      </c>
      <c r="P61" s="4" t="s">
        <v>35</v>
      </c>
      <c r="Q61" s="4"/>
      <c r="R61" s="2" t="s">
        <v>68</v>
      </c>
    </row>
    <row r="62" spans="1:18" ht="47.25" x14ac:dyDescent="0.25">
      <c r="A62" s="4" t="s">
        <v>99</v>
      </c>
      <c r="B62" s="2" t="s">
        <v>57</v>
      </c>
      <c r="C62" s="4" t="s">
        <v>81</v>
      </c>
      <c r="D62" s="4" t="s">
        <v>81</v>
      </c>
      <c r="E62" s="2" t="s">
        <v>362</v>
      </c>
      <c r="F62" s="4" t="s">
        <v>324</v>
      </c>
      <c r="G62" s="4" t="s">
        <v>265</v>
      </c>
      <c r="H62" s="4"/>
      <c r="I62" s="4"/>
      <c r="J62" s="4"/>
      <c r="K62" s="4">
        <v>0</v>
      </c>
      <c r="L62" s="4">
        <v>0</v>
      </c>
      <c r="M62" s="4">
        <v>1</v>
      </c>
      <c r="N62" s="4">
        <v>-1</v>
      </c>
      <c r="O62" s="4">
        <v>1</v>
      </c>
      <c r="P62" s="4" t="s">
        <v>35</v>
      </c>
      <c r="Q62" s="4"/>
      <c r="R62" s="2" t="s">
        <v>68</v>
      </c>
    </row>
    <row r="63" spans="1:18" ht="63" x14ac:dyDescent="0.25">
      <c r="A63" s="4" t="s">
        <v>100</v>
      </c>
      <c r="B63" s="2" t="s">
        <v>101</v>
      </c>
      <c r="C63" s="4" t="s">
        <v>84</v>
      </c>
      <c r="D63" s="4" t="s">
        <v>84</v>
      </c>
      <c r="E63" s="2" t="s">
        <v>363</v>
      </c>
      <c r="F63" s="4" t="s">
        <v>462</v>
      </c>
      <c r="G63" s="4" t="s">
        <v>261</v>
      </c>
      <c r="H63" s="4"/>
      <c r="I63" s="4"/>
      <c r="J63" s="4"/>
      <c r="K63" s="4">
        <v>0</v>
      </c>
      <c r="L63" s="4">
        <v>0</v>
      </c>
      <c r="M63" s="4">
        <v>1</v>
      </c>
      <c r="N63" s="4">
        <v>-1</v>
      </c>
      <c r="O63" s="4">
        <v>1</v>
      </c>
      <c r="P63" s="4" t="s">
        <v>35</v>
      </c>
      <c r="Q63" s="4"/>
      <c r="R63" s="2" t="s">
        <v>68</v>
      </c>
    </row>
    <row r="64" spans="1:18" ht="47.25" x14ac:dyDescent="0.25">
      <c r="A64" s="4" t="s">
        <v>102</v>
      </c>
      <c r="B64" s="2" t="s">
        <v>103</v>
      </c>
      <c r="C64" s="4" t="s">
        <v>81</v>
      </c>
      <c r="D64" s="4" t="s">
        <v>81</v>
      </c>
      <c r="E64" s="2" t="s">
        <v>364</v>
      </c>
      <c r="F64" s="4" t="s">
        <v>463</v>
      </c>
      <c r="G64" s="4" t="s">
        <v>282</v>
      </c>
      <c r="H64" s="4"/>
      <c r="I64" s="4"/>
      <c r="J64" s="4"/>
      <c r="K64" s="4">
        <v>0</v>
      </c>
      <c r="L64" s="4">
        <v>0</v>
      </c>
      <c r="M64" s="4">
        <v>1</v>
      </c>
      <c r="N64" s="4">
        <v>-1</v>
      </c>
      <c r="O64" s="4">
        <v>1</v>
      </c>
      <c r="P64" s="4" t="s">
        <v>35</v>
      </c>
      <c r="Q64" s="4"/>
      <c r="R64" s="2" t="s">
        <v>68</v>
      </c>
    </row>
    <row r="65" spans="1:18" ht="47.25" x14ac:dyDescent="0.25">
      <c r="A65" s="4" t="s">
        <v>104</v>
      </c>
      <c r="B65" s="2" t="s">
        <v>105</v>
      </c>
      <c r="C65" s="4" t="s">
        <v>84</v>
      </c>
      <c r="D65" s="4" t="s">
        <v>84</v>
      </c>
      <c r="E65" s="2" t="s">
        <v>365</v>
      </c>
      <c r="F65" s="4" t="s">
        <v>464</v>
      </c>
      <c r="G65" s="4" t="s">
        <v>283</v>
      </c>
      <c r="H65" s="4"/>
      <c r="I65" s="4"/>
      <c r="J65" s="4"/>
      <c r="K65" s="4">
        <v>0</v>
      </c>
      <c r="L65" s="4">
        <v>0</v>
      </c>
      <c r="M65" s="4">
        <v>1</v>
      </c>
      <c r="N65" s="4">
        <v>-1</v>
      </c>
      <c r="O65" s="4">
        <v>1</v>
      </c>
      <c r="P65" s="4" t="s">
        <v>35</v>
      </c>
      <c r="Q65" s="4"/>
      <c r="R65" s="2" t="s">
        <v>68</v>
      </c>
    </row>
    <row r="66" spans="1:18" ht="63" x14ac:dyDescent="0.25">
      <c r="A66" s="4" t="s">
        <v>106</v>
      </c>
      <c r="B66" s="2" t="s">
        <v>107</v>
      </c>
      <c r="C66" s="4" t="s">
        <v>10</v>
      </c>
      <c r="D66" s="4" t="s">
        <v>10</v>
      </c>
      <c r="E66" s="2" t="s">
        <v>366</v>
      </c>
      <c r="F66" s="4" t="s">
        <v>465</v>
      </c>
      <c r="G66" s="4" t="s">
        <v>284</v>
      </c>
      <c r="H66" s="4"/>
      <c r="I66" s="4"/>
      <c r="J66" s="4"/>
      <c r="K66" s="4">
        <v>0</v>
      </c>
      <c r="L66" s="4">
        <v>0</v>
      </c>
      <c r="M66" s="4">
        <v>1</v>
      </c>
      <c r="N66" s="4">
        <v>-1</v>
      </c>
      <c r="O66" s="4">
        <v>1</v>
      </c>
      <c r="P66" s="4" t="s">
        <v>35</v>
      </c>
      <c r="Q66" s="4"/>
      <c r="R66" s="2" t="s">
        <v>68</v>
      </c>
    </row>
    <row r="67" spans="1:18" ht="47.25" x14ac:dyDescent="0.25">
      <c r="A67" s="4" t="s">
        <v>108</v>
      </c>
      <c r="B67" s="2" t="s">
        <v>425</v>
      </c>
      <c r="C67" s="4" t="s">
        <v>84</v>
      </c>
      <c r="D67" s="4" t="s">
        <v>84</v>
      </c>
      <c r="E67" s="2" t="s">
        <v>367</v>
      </c>
      <c r="F67" s="4" t="s">
        <v>466</v>
      </c>
      <c r="G67" s="4" t="s">
        <v>285</v>
      </c>
      <c r="H67" s="4"/>
      <c r="I67" s="4"/>
      <c r="J67" s="4"/>
      <c r="K67" s="4">
        <v>0</v>
      </c>
      <c r="L67" s="4">
        <v>0</v>
      </c>
      <c r="M67" s="4">
        <v>1</v>
      </c>
      <c r="N67" s="4">
        <v>-1</v>
      </c>
      <c r="O67" s="4">
        <v>1</v>
      </c>
      <c r="P67" s="4" t="s">
        <v>35</v>
      </c>
      <c r="Q67" s="4"/>
      <c r="R67" s="2" t="s">
        <v>68</v>
      </c>
    </row>
    <row r="68" spans="1:18" ht="47.25" x14ac:dyDescent="0.25">
      <c r="A68" s="4" t="s">
        <v>109</v>
      </c>
      <c r="B68" s="2" t="s">
        <v>139</v>
      </c>
      <c r="C68" s="4" t="s">
        <v>10</v>
      </c>
      <c r="D68" s="4" t="s">
        <v>10</v>
      </c>
      <c r="E68" s="2" t="s">
        <v>368</v>
      </c>
      <c r="F68" s="4" t="s">
        <v>467</v>
      </c>
      <c r="G68" s="4" t="s">
        <v>286</v>
      </c>
      <c r="H68" s="4"/>
      <c r="I68" s="4"/>
      <c r="J68" s="4"/>
      <c r="K68" s="4">
        <v>0</v>
      </c>
      <c r="L68" s="4">
        <v>0</v>
      </c>
      <c r="M68" s="4">
        <v>1</v>
      </c>
      <c r="N68" s="4">
        <v>-1</v>
      </c>
      <c r="O68" s="4">
        <v>1</v>
      </c>
      <c r="P68" s="4" t="s">
        <v>35</v>
      </c>
      <c r="Q68" s="4"/>
      <c r="R68" s="2" t="s">
        <v>68</v>
      </c>
    </row>
    <row r="69" spans="1:18" ht="47.25" x14ac:dyDescent="0.25">
      <c r="A69" s="4" t="s">
        <v>110</v>
      </c>
      <c r="B69" s="2" t="s">
        <v>111</v>
      </c>
      <c r="C69" s="4" t="s">
        <v>71</v>
      </c>
      <c r="D69" s="4" t="s">
        <v>71</v>
      </c>
      <c r="E69" s="2" t="s">
        <v>472</v>
      </c>
      <c r="F69" s="4" t="s">
        <v>473</v>
      </c>
      <c r="G69" s="4" t="s">
        <v>268</v>
      </c>
      <c r="H69" s="4" t="s">
        <v>307</v>
      </c>
      <c r="I69" s="4"/>
      <c r="J69" s="4"/>
      <c r="K69" s="4">
        <v>0</v>
      </c>
      <c r="L69" s="4">
        <v>0</v>
      </c>
      <c r="M69" s="4">
        <v>1</v>
      </c>
      <c r="N69" s="4">
        <v>-1</v>
      </c>
      <c r="O69" s="4">
        <v>1</v>
      </c>
      <c r="P69" s="4" t="s">
        <v>35</v>
      </c>
      <c r="Q69" s="4"/>
      <c r="R69" s="2" t="s">
        <v>68</v>
      </c>
    </row>
    <row r="70" spans="1:18" ht="47.25" x14ac:dyDescent="0.25">
      <c r="A70" s="4" t="s">
        <v>112</v>
      </c>
      <c r="B70" s="2" t="s">
        <v>55</v>
      </c>
      <c r="C70" s="4" t="s">
        <v>81</v>
      </c>
      <c r="D70" s="4" t="s">
        <v>81</v>
      </c>
      <c r="E70" s="2" t="s">
        <v>369</v>
      </c>
      <c r="F70" s="4" t="s">
        <v>468</v>
      </c>
      <c r="G70" s="4" t="s">
        <v>264</v>
      </c>
      <c r="H70" s="4"/>
      <c r="I70" s="4"/>
      <c r="J70" s="4"/>
      <c r="K70" s="4">
        <v>0</v>
      </c>
      <c r="L70" s="4">
        <v>0</v>
      </c>
      <c r="M70" s="4">
        <v>1</v>
      </c>
      <c r="N70" s="4">
        <v>-1</v>
      </c>
      <c r="O70" s="4">
        <v>1</v>
      </c>
      <c r="P70" s="4" t="s">
        <v>35</v>
      </c>
      <c r="Q70" s="4"/>
      <c r="R70" s="2" t="s">
        <v>68</v>
      </c>
    </row>
    <row r="71" spans="1:18" ht="47.25" x14ac:dyDescent="0.25">
      <c r="A71" s="4" t="s">
        <v>113</v>
      </c>
      <c r="B71" s="2" t="s">
        <v>55</v>
      </c>
      <c r="C71" s="4" t="s">
        <v>10</v>
      </c>
      <c r="D71" s="4" t="s">
        <v>10</v>
      </c>
      <c r="E71" s="2" t="s">
        <v>369</v>
      </c>
      <c r="F71" s="4" t="s">
        <v>468</v>
      </c>
      <c r="G71" s="4" t="s">
        <v>264</v>
      </c>
      <c r="H71" s="4"/>
      <c r="I71" s="4"/>
      <c r="J71" s="4"/>
      <c r="K71" s="4">
        <v>0</v>
      </c>
      <c r="L71" s="4">
        <v>0</v>
      </c>
      <c r="M71" s="4">
        <v>1</v>
      </c>
      <c r="N71" s="4">
        <v>-1</v>
      </c>
      <c r="O71" s="4">
        <v>1</v>
      </c>
      <c r="P71" s="4" t="s">
        <v>35</v>
      </c>
      <c r="Q71" s="4"/>
      <c r="R71" s="2" t="s">
        <v>68</v>
      </c>
    </row>
    <row r="72" spans="1:18" ht="47.25" x14ac:dyDescent="0.25">
      <c r="A72" s="4" t="s">
        <v>114</v>
      </c>
      <c r="B72" s="2" t="s">
        <v>57</v>
      </c>
      <c r="C72" s="4" t="s">
        <v>84</v>
      </c>
      <c r="D72" s="4" t="s">
        <v>84</v>
      </c>
      <c r="E72" s="2" t="s">
        <v>362</v>
      </c>
      <c r="F72" s="4" t="s">
        <v>324</v>
      </c>
      <c r="G72" s="4" t="s">
        <v>265</v>
      </c>
      <c r="H72" s="4"/>
      <c r="I72" s="4"/>
      <c r="J72" s="4"/>
      <c r="K72" s="4">
        <v>0</v>
      </c>
      <c r="L72" s="4">
        <v>0</v>
      </c>
      <c r="M72" s="4">
        <v>1</v>
      </c>
      <c r="N72" s="4">
        <v>-1</v>
      </c>
      <c r="O72" s="4">
        <v>1</v>
      </c>
      <c r="P72" s="4" t="s">
        <v>35</v>
      </c>
      <c r="Q72" s="4"/>
      <c r="R72" s="2" t="s">
        <v>68</v>
      </c>
    </row>
    <row r="73" spans="1:18" ht="47.25" x14ac:dyDescent="0.25">
      <c r="A73" s="4" t="s">
        <v>115</v>
      </c>
      <c r="B73" s="2" t="s">
        <v>156</v>
      </c>
      <c r="C73" s="4" t="s">
        <v>10</v>
      </c>
      <c r="D73" s="4" t="s">
        <v>10</v>
      </c>
      <c r="E73" s="2" t="s">
        <v>441</v>
      </c>
      <c r="F73" s="4" t="s">
        <v>469</v>
      </c>
      <c r="G73" s="4" t="s">
        <v>258</v>
      </c>
      <c r="H73" s="4" t="s">
        <v>273</v>
      </c>
      <c r="I73" s="4"/>
      <c r="J73" s="4"/>
      <c r="K73" s="4">
        <v>0</v>
      </c>
      <c r="L73" s="4">
        <v>0</v>
      </c>
      <c r="M73" s="4">
        <v>1</v>
      </c>
      <c r="N73" s="4">
        <v>-1</v>
      </c>
      <c r="O73" s="4">
        <v>1</v>
      </c>
      <c r="P73" s="4" t="s">
        <v>35</v>
      </c>
      <c r="Q73" s="4"/>
      <c r="R73" s="2" t="s">
        <v>68</v>
      </c>
    </row>
    <row r="74" spans="1:18" ht="47.25" x14ac:dyDescent="0.25">
      <c r="A74" s="4" t="s">
        <v>117</v>
      </c>
      <c r="B74" s="2" t="s">
        <v>59</v>
      </c>
      <c r="C74" s="4" t="s">
        <v>81</v>
      </c>
      <c r="D74" s="4" t="s">
        <v>81</v>
      </c>
      <c r="E74" s="2" t="s">
        <v>370</v>
      </c>
      <c r="F74" s="4" t="s">
        <v>318</v>
      </c>
      <c r="G74" s="4" t="s">
        <v>258</v>
      </c>
      <c r="H74" s="4" t="s">
        <v>273</v>
      </c>
      <c r="I74" s="4"/>
      <c r="J74" s="4"/>
      <c r="K74" s="4">
        <v>0</v>
      </c>
      <c r="L74" s="4">
        <v>0</v>
      </c>
      <c r="M74" s="4">
        <v>1</v>
      </c>
      <c r="N74" s="4">
        <v>-1</v>
      </c>
      <c r="O74" s="4">
        <v>1</v>
      </c>
      <c r="P74" s="4" t="s">
        <v>35</v>
      </c>
      <c r="Q74" s="4"/>
      <c r="R74" s="2" t="s">
        <v>68</v>
      </c>
    </row>
    <row r="75" spans="1:18" ht="47.25" x14ac:dyDescent="0.25">
      <c r="A75" s="4" t="s">
        <v>118</v>
      </c>
      <c r="B75" s="2" t="s">
        <v>116</v>
      </c>
      <c r="C75" s="4" t="s">
        <v>71</v>
      </c>
      <c r="D75" s="4" t="s">
        <v>71</v>
      </c>
      <c r="E75" s="2" t="s">
        <v>442</v>
      </c>
      <c r="F75" s="4" t="s">
        <v>470</v>
      </c>
      <c r="G75" s="4" t="s">
        <v>287</v>
      </c>
      <c r="H75" s="4"/>
      <c r="I75" s="4"/>
      <c r="J75" s="4"/>
      <c r="K75" s="4">
        <v>0</v>
      </c>
      <c r="L75" s="4">
        <v>0</v>
      </c>
      <c r="M75" s="4">
        <v>1</v>
      </c>
      <c r="N75" s="4">
        <v>-1</v>
      </c>
      <c r="O75" s="4">
        <v>1</v>
      </c>
      <c r="P75" s="4" t="s">
        <v>35</v>
      </c>
      <c r="Q75" s="4"/>
      <c r="R75" s="2" t="s">
        <v>68</v>
      </c>
    </row>
    <row r="76" spans="1:18" ht="47.25" x14ac:dyDescent="0.25">
      <c r="A76" s="4" t="s">
        <v>119</v>
      </c>
      <c r="B76" s="2" t="s">
        <v>91</v>
      </c>
      <c r="C76" s="4" t="s">
        <v>81</v>
      </c>
      <c r="D76" s="4" t="s">
        <v>81</v>
      </c>
      <c r="E76" s="2" t="s">
        <v>357</v>
      </c>
      <c r="F76" s="4" t="s">
        <v>341</v>
      </c>
      <c r="G76" s="4" t="s">
        <v>279</v>
      </c>
      <c r="H76" s="4"/>
      <c r="I76" s="4"/>
      <c r="J76" s="4"/>
      <c r="K76" s="4">
        <v>0</v>
      </c>
      <c r="L76" s="4">
        <v>0</v>
      </c>
      <c r="M76" s="4">
        <v>1</v>
      </c>
      <c r="N76" s="4">
        <v>-1</v>
      </c>
      <c r="O76" s="4">
        <v>1</v>
      </c>
      <c r="P76" s="4" t="s">
        <v>35</v>
      </c>
      <c r="Q76" s="4"/>
      <c r="R76" s="2" t="s">
        <v>68</v>
      </c>
    </row>
    <row r="77" spans="1:18" ht="47.25" x14ac:dyDescent="0.25">
      <c r="A77" s="4" t="s">
        <v>120</v>
      </c>
      <c r="B77" s="2" t="s">
        <v>121</v>
      </c>
      <c r="C77" s="4" t="s">
        <v>84</v>
      </c>
      <c r="D77" s="4" t="s">
        <v>84</v>
      </c>
      <c r="E77" s="2" t="s">
        <v>371</v>
      </c>
      <c r="F77" s="4">
        <v>3005</v>
      </c>
      <c r="G77" s="4" t="s">
        <v>267</v>
      </c>
      <c r="H77" s="4"/>
      <c r="I77" s="4"/>
      <c r="J77" s="4"/>
      <c r="K77" s="4">
        <v>0</v>
      </c>
      <c r="L77" s="4">
        <v>0</v>
      </c>
      <c r="M77" s="4">
        <v>1</v>
      </c>
      <c r="N77" s="4">
        <v>-1</v>
      </c>
      <c r="O77" s="4">
        <v>1</v>
      </c>
      <c r="P77" s="4" t="s">
        <v>35</v>
      </c>
      <c r="Q77" s="4"/>
      <c r="R77" s="2" t="s">
        <v>68</v>
      </c>
    </row>
    <row r="78" spans="1:18" ht="47.25" x14ac:dyDescent="0.25">
      <c r="A78" s="4" t="s">
        <v>122</v>
      </c>
      <c r="B78" s="2" t="s">
        <v>123</v>
      </c>
      <c r="C78" s="4" t="s">
        <v>81</v>
      </c>
      <c r="D78" s="4" t="s">
        <v>81</v>
      </c>
      <c r="E78" s="2" t="s">
        <v>372</v>
      </c>
      <c r="F78" s="4" t="s">
        <v>471</v>
      </c>
      <c r="G78" s="4" t="s">
        <v>264</v>
      </c>
      <c r="H78" s="4"/>
      <c r="I78" s="4"/>
      <c r="J78" s="4"/>
      <c r="K78" s="4">
        <v>0</v>
      </c>
      <c r="L78" s="4">
        <v>0</v>
      </c>
      <c r="M78" s="4">
        <v>1</v>
      </c>
      <c r="N78" s="4">
        <v>-1</v>
      </c>
      <c r="O78" s="4">
        <v>1</v>
      </c>
      <c r="P78" s="4" t="s">
        <v>35</v>
      </c>
      <c r="Q78" s="4"/>
      <c r="R78" s="2" t="s">
        <v>68</v>
      </c>
    </row>
    <row r="79" spans="1:18" ht="47.25" x14ac:dyDescent="0.25">
      <c r="A79" s="4" t="s">
        <v>124</v>
      </c>
      <c r="B79" s="2" t="s">
        <v>125</v>
      </c>
      <c r="C79" s="4" t="s">
        <v>84</v>
      </c>
      <c r="D79" s="4" t="s">
        <v>84</v>
      </c>
      <c r="E79" s="2" t="s">
        <v>365</v>
      </c>
      <c r="F79" s="4" t="s">
        <v>464</v>
      </c>
      <c r="G79" s="4" t="s">
        <v>283</v>
      </c>
      <c r="H79" s="4"/>
      <c r="I79" s="4"/>
      <c r="J79" s="4"/>
      <c r="K79" s="4">
        <v>0</v>
      </c>
      <c r="L79" s="4">
        <v>0</v>
      </c>
      <c r="M79" s="4">
        <v>1</v>
      </c>
      <c r="N79" s="4">
        <v>-1</v>
      </c>
      <c r="O79" s="4">
        <v>1</v>
      </c>
      <c r="P79" s="4" t="s">
        <v>35</v>
      </c>
      <c r="Q79" s="4"/>
      <c r="R79" s="2" t="s">
        <v>68</v>
      </c>
    </row>
    <row r="80" spans="1:18" ht="63" x14ac:dyDescent="0.25">
      <c r="A80" s="4" t="s">
        <v>126</v>
      </c>
      <c r="B80" s="2" t="s">
        <v>107</v>
      </c>
      <c r="C80" s="4" t="s">
        <v>84</v>
      </c>
      <c r="D80" s="4" t="s">
        <v>84</v>
      </c>
      <c r="E80" s="2" t="s">
        <v>443</v>
      </c>
      <c r="F80" s="4" t="s">
        <v>465</v>
      </c>
      <c r="G80" s="4" t="s">
        <v>284</v>
      </c>
      <c r="H80" s="4"/>
      <c r="I80" s="4"/>
      <c r="J80" s="4"/>
      <c r="K80" s="4">
        <v>0</v>
      </c>
      <c r="L80" s="4">
        <v>0</v>
      </c>
      <c r="M80" s="4">
        <v>1</v>
      </c>
      <c r="N80" s="4">
        <v>-1</v>
      </c>
      <c r="O80" s="4">
        <v>1</v>
      </c>
      <c r="P80" s="4" t="s">
        <v>35</v>
      </c>
      <c r="Q80" s="4"/>
      <c r="R80" s="2" t="s">
        <v>68</v>
      </c>
    </row>
    <row r="81" spans="1:18" ht="63" x14ac:dyDescent="0.25">
      <c r="A81" s="4" t="s">
        <v>127</v>
      </c>
      <c r="B81" s="2" t="s">
        <v>426</v>
      </c>
      <c r="C81" s="4" t="s">
        <v>128</v>
      </c>
      <c r="D81" s="4" t="s">
        <v>128</v>
      </c>
      <c r="E81" s="2" t="s">
        <v>373</v>
      </c>
      <c r="F81" s="4" t="s">
        <v>477</v>
      </c>
      <c r="G81" s="4" t="s">
        <v>261</v>
      </c>
      <c r="H81" s="4"/>
      <c r="I81" s="4"/>
      <c r="J81" s="4"/>
      <c r="K81" s="4">
        <v>0</v>
      </c>
      <c r="L81" s="4">
        <v>0</v>
      </c>
      <c r="M81" s="4">
        <v>1</v>
      </c>
      <c r="N81" s="4">
        <v>-1</v>
      </c>
      <c r="O81" s="4">
        <v>1</v>
      </c>
      <c r="P81" s="4" t="s">
        <v>35</v>
      </c>
      <c r="Q81" s="4"/>
      <c r="R81" s="2" t="s">
        <v>129</v>
      </c>
    </row>
    <row r="82" spans="1:18" ht="47.25" x14ac:dyDescent="0.25">
      <c r="A82" s="4" t="s">
        <v>130</v>
      </c>
      <c r="B82" s="2" t="s">
        <v>427</v>
      </c>
      <c r="C82" s="4" t="s">
        <v>128</v>
      </c>
      <c r="D82" s="4" t="s">
        <v>128</v>
      </c>
      <c r="E82" s="2" t="s">
        <v>444</v>
      </c>
      <c r="F82" s="4" t="s">
        <v>474</v>
      </c>
      <c r="G82" s="4" t="s">
        <v>288</v>
      </c>
      <c r="H82" s="4"/>
      <c r="I82" s="4"/>
      <c r="J82" s="4"/>
      <c r="K82" s="4">
        <v>0</v>
      </c>
      <c r="L82" s="4">
        <v>0</v>
      </c>
      <c r="M82" s="4">
        <v>1</v>
      </c>
      <c r="N82" s="4">
        <v>-1</v>
      </c>
      <c r="O82" s="4">
        <v>1</v>
      </c>
      <c r="P82" s="4" t="s">
        <v>35</v>
      </c>
      <c r="Q82" s="4"/>
      <c r="R82" s="2" t="s">
        <v>129</v>
      </c>
    </row>
    <row r="83" spans="1:18" ht="78.75" x14ac:dyDescent="0.25">
      <c r="A83" s="4" t="s">
        <v>131</v>
      </c>
      <c r="B83" s="2" t="s">
        <v>428</v>
      </c>
      <c r="C83" s="4" t="s">
        <v>128</v>
      </c>
      <c r="D83" s="4" t="s">
        <v>128</v>
      </c>
      <c r="E83" s="2" t="s">
        <v>445</v>
      </c>
      <c r="F83" s="4" t="s">
        <v>480</v>
      </c>
      <c r="G83" s="4" t="s">
        <v>289</v>
      </c>
      <c r="H83" s="4"/>
      <c r="I83" s="4"/>
      <c r="J83" s="4"/>
      <c r="K83" s="4">
        <v>0</v>
      </c>
      <c r="L83" s="4">
        <v>0</v>
      </c>
      <c r="M83" s="4">
        <v>1</v>
      </c>
      <c r="N83" s="4">
        <v>-1</v>
      </c>
      <c r="O83" s="4">
        <v>1</v>
      </c>
      <c r="P83" s="4" t="s">
        <v>35</v>
      </c>
      <c r="Q83" s="4"/>
      <c r="R83" s="2" t="s">
        <v>129</v>
      </c>
    </row>
    <row r="84" spans="1:18" ht="94.5" x14ac:dyDescent="0.25">
      <c r="A84" s="4" t="s">
        <v>132</v>
      </c>
      <c r="B84" s="2" t="s">
        <v>133</v>
      </c>
      <c r="C84" s="4" t="s">
        <v>128</v>
      </c>
      <c r="D84" s="4" t="s">
        <v>128</v>
      </c>
      <c r="E84" s="2" t="s">
        <v>374</v>
      </c>
      <c r="F84" s="4" t="s">
        <v>475</v>
      </c>
      <c r="G84" s="4" t="s">
        <v>278</v>
      </c>
      <c r="H84" s="4"/>
      <c r="I84" s="4"/>
      <c r="J84" s="4"/>
      <c r="K84" s="4">
        <v>0</v>
      </c>
      <c r="L84" s="4">
        <v>0</v>
      </c>
      <c r="M84" s="4">
        <v>1</v>
      </c>
      <c r="N84" s="4">
        <v>-1</v>
      </c>
      <c r="O84" s="4">
        <v>1</v>
      </c>
      <c r="P84" s="4" t="s">
        <v>35</v>
      </c>
      <c r="Q84" s="4"/>
      <c r="R84" s="2" t="s">
        <v>129</v>
      </c>
    </row>
    <row r="85" spans="1:18" ht="94.5" x14ac:dyDescent="0.25">
      <c r="A85" s="4" t="s">
        <v>134</v>
      </c>
      <c r="B85" s="2" t="s">
        <v>135</v>
      </c>
      <c r="C85" s="4" t="s">
        <v>128</v>
      </c>
      <c r="D85" s="4" t="s">
        <v>128</v>
      </c>
      <c r="E85" s="2" t="s">
        <v>375</v>
      </c>
      <c r="F85" s="4" t="s">
        <v>476</v>
      </c>
      <c r="G85" s="4" t="s">
        <v>278</v>
      </c>
      <c r="H85" s="4"/>
      <c r="I85" s="4"/>
      <c r="J85" s="4"/>
      <c r="K85" s="4">
        <v>0</v>
      </c>
      <c r="L85" s="4">
        <v>0</v>
      </c>
      <c r="M85" s="4">
        <v>2</v>
      </c>
      <c r="N85" s="4">
        <v>-2</v>
      </c>
      <c r="O85" s="4">
        <v>2</v>
      </c>
      <c r="P85" s="4" t="s">
        <v>35</v>
      </c>
      <c r="Q85" s="4"/>
      <c r="R85" s="2" t="s">
        <v>129</v>
      </c>
    </row>
    <row r="86" spans="1:18" ht="94.5" x14ac:dyDescent="0.25">
      <c r="A86" s="4" t="s">
        <v>136</v>
      </c>
      <c r="B86" s="2" t="s">
        <v>89</v>
      </c>
      <c r="C86" s="4" t="s">
        <v>128</v>
      </c>
      <c r="D86" s="4" t="s">
        <v>128</v>
      </c>
      <c r="E86" s="2" t="s">
        <v>376</v>
      </c>
      <c r="F86" s="4" t="s">
        <v>338</v>
      </c>
      <c r="G86" s="4" t="s">
        <v>278</v>
      </c>
      <c r="H86" s="4"/>
      <c r="I86" s="4"/>
      <c r="J86" s="4"/>
      <c r="K86" s="4">
        <v>0</v>
      </c>
      <c r="L86" s="4">
        <v>0</v>
      </c>
      <c r="M86" s="4">
        <v>1</v>
      </c>
      <c r="N86" s="4">
        <v>-1</v>
      </c>
      <c r="O86" s="4">
        <v>1</v>
      </c>
      <c r="P86" s="4" t="s">
        <v>35</v>
      </c>
      <c r="Q86" s="4"/>
      <c r="R86" s="2" t="s">
        <v>129</v>
      </c>
    </row>
    <row r="87" spans="1:18" ht="47.25" x14ac:dyDescent="0.25">
      <c r="A87" s="4" t="s">
        <v>137</v>
      </c>
      <c r="B87" s="2" t="s">
        <v>429</v>
      </c>
      <c r="C87" s="4" t="s">
        <v>128</v>
      </c>
      <c r="D87" s="4" t="s">
        <v>128</v>
      </c>
      <c r="E87" s="2" t="s">
        <v>379</v>
      </c>
      <c r="F87" s="4" t="s">
        <v>478</v>
      </c>
      <c r="G87" s="4" t="s">
        <v>286</v>
      </c>
      <c r="H87" s="4"/>
      <c r="I87" s="4"/>
      <c r="J87" s="4"/>
      <c r="K87" s="4">
        <v>2</v>
      </c>
      <c r="L87" s="4">
        <v>2</v>
      </c>
      <c r="M87" s="4">
        <v>0</v>
      </c>
      <c r="N87" s="4">
        <v>2</v>
      </c>
      <c r="O87" s="4">
        <v>2</v>
      </c>
      <c r="P87" s="4" t="s">
        <v>35</v>
      </c>
      <c r="Q87" s="4"/>
      <c r="R87" s="2" t="s">
        <v>129</v>
      </c>
    </row>
    <row r="88" spans="1:18" ht="47.25" x14ac:dyDescent="0.25">
      <c r="A88" s="4" t="s">
        <v>138</v>
      </c>
      <c r="B88" s="2" t="s">
        <v>139</v>
      </c>
      <c r="C88" s="4" t="s">
        <v>128</v>
      </c>
      <c r="D88" s="4" t="s">
        <v>128</v>
      </c>
      <c r="E88" s="2" t="s">
        <v>378</v>
      </c>
      <c r="F88" s="4" t="s">
        <v>479</v>
      </c>
      <c r="G88" s="4" t="s">
        <v>286</v>
      </c>
      <c r="H88" s="4"/>
      <c r="I88" s="4"/>
      <c r="J88" s="4"/>
      <c r="K88" s="4">
        <v>0</v>
      </c>
      <c r="L88" s="4">
        <v>0</v>
      </c>
      <c r="M88" s="4">
        <v>5</v>
      </c>
      <c r="N88" s="4">
        <v>-5</v>
      </c>
      <c r="O88" s="4">
        <v>1</v>
      </c>
      <c r="P88" s="4" t="s">
        <v>35</v>
      </c>
      <c r="Q88" s="4"/>
      <c r="R88" s="2" t="s">
        <v>129</v>
      </c>
    </row>
    <row r="89" spans="1:18" ht="47.25" x14ac:dyDescent="0.25">
      <c r="A89" s="4" t="s">
        <v>140</v>
      </c>
      <c r="B89" s="2" t="s">
        <v>141</v>
      </c>
      <c r="C89" s="4" t="s">
        <v>128</v>
      </c>
      <c r="D89" s="4" t="s">
        <v>128</v>
      </c>
      <c r="E89" s="2" t="s">
        <v>377</v>
      </c>
      <c r="F89" s="4" t="s">
        <v>481</v>
      </c>
      <c r="G89" s="4" t="s">
        <v>290</v>
      </c>
      <c r="H89" s="4"/>
      <c r="I89" s="4"/>
      <c r="J89" s="4"/>
      <c r="K89" s="4">
        <v>0</v>
      </c>
      <c r="L89" s="4">
        <v>0</v>
      </c>
      <c r="M89" s="4">
        <v>1</v>
      </c>
      <c r="N89" s="4">
        <v>-1</v>
      </c>
      <c r="O89" s="4">
        <v>1</v>
      </c>
      <c r="P89" s="4" t="s">
        <v>35</v>
      </c>
      <c r="Q89" s="4"/>
      <c r="R89" s="2" t="s">
        <v>129</v>
      </c>
    </row>
    <row r="90" spans="1:18" ht="47.25" x14ac:dyDescent="0.25">
      <c r="A90" s="4" t="s">
        <v>142</v>
      </c>
      <c r="B90" s="2" t="s">
        <v>143</v>
      </c>
      <c r="C90" s="4" t="s">
        <v>128</v>
      </c>
      <c r="D90" s="4" t="s">
        <v>128</v>
      </c>
      <c r="E90" s="2" t="s">
        <v>380</v>
      </c>
      <c r="F90" s="4" t="s">
        <v>324</v>
      </c>
      <c r="G90" s="4" t="s">
        <v>265</v>
      </c>
      <c r="H90" s="4"/>
      <c r="I90" s="4"/>
      <c r="J90" s="4"/>
      <c r="K90" s="4">
        <v>0</v>
      </c>
      <c r="L90" s="4">
        <v>0</v>
      </c>
      <c r="M90" s="4">
        <v>3</v>
      </c>
      <c r="N90" s="4">
        <v>-3</v>
      </c>
      <c r="O90" s="4">
        <v>1</v>
      </c>
      <c r="P90" s="4" t="s">
        <v>35</v>
      </c>
      <c r="Q90" s="4"/>
      <c r="R90" s="2" t="s">
        <v>129</v>
      </c>
    </row>
    <row r="91" spans="1:18" ht="47.25" x14ac:dyDescent="0.25">
      <c r="A91" s="4" t="s">
        <v>144</v>
      </c>
      <c r="B91" s="2" t="s">
        <v>145</v>
      </c>
      <c r="C91" s="4" t="s">
        <v>128</v>
      </c>
      <c r="D91" s="4" t="s">
        <v>128</v>
      </c>
      <c r="E91" s="2" t="s">
        <v>381</v>
      </c>
      <c r="F91" s="4" t="s">
        <v>482</v>
      </c>
      <c r="G91" s="4" t="s">
        <v>258</v>
      </c>
      <c r="H91" s="4" t="s">
        <v>273</v>
      </c>
      <c r="I91" s="4"/>
      <c r="J91" s="4"/>
      <c r="K91" s="4">
        <v>0</v>
      </c>
      <c r="L91" s="4">
        <v>0</v>
      </c>
      <c r="M91" s="4">
        <v>1</v>
      </c>
      <c r="N91" s="4">
        <v>-1</v>
      </c>
      <c r="O91" s="4">
        <v>1</v>
      </c>
      <c r="P91" s="4" t="s">
        <v>35</v>
      </c>
      <c r="Q91" s="4"/>
      <c r="R91" s="2" t="s">
        <v>129</v>
      </c>
    </row>
    <row r="92" spans="1:18" ht="47.25" x14ac:dyDescent="0.25">
      <c r="A92" s="4" t="s">
        <v>146</v>
      </c>
      <c r="B92" s="2" t="s">
        <v>430</v>
      </c>
      <c r="C92" s="4" t="s">
        <v>128</v>
      </c>
      <c r="D92" s="4" t="s">
        <v>128</v>
      </c>
      <c r="E92" s="2" t="s">
        <v>382</v>
      </c>
      <c r="F92" s="4" t="s">
        <v>483</v>
      </c>
      <c r="G92" s="4" t="s">
        <v>291</v>
      </c>
      <c r="H92" s="4"/>
      <c r="I92" s="4"/>
      <c r="J92" s="4"/>
      <c r="K92" s="4">
        <v>0</v>
      </c>
      <c r="L92" s="4">
        <v>0</v>
      </c>
      <c r="M92" s="4">
        <v>1</v>
      </c>
      <c r="N92" s="4">
        <v>-1</v>
      </c>
      <c r="O92" s="4">
        <v>1</v>
      </c>
      <c r="P92" s="4" t="s">
        <v>35</v>
      </c>
      <c r="Q92" s="4"/>
      <c r="R92" s="2" t="s">
        <v>129</v>
      </c>
    </row>
    <row r="93" spans="1:18" ht="47.25" x14ac:dyDescent="0.25">
      <c r="A93" s="4" t="s">
        <v>147</v>
      </c>
      <c r="B93" s="2" t="s">
        <v>148</v>
      </c>
      <c r="C93" s="4" t="s">
        <v>128</v>
      </c>
      <c r="D93" s="4" t="s">
        <v>128</v>
      </c>
      <c r="E93" s="2" t="s">
        <v>383</v>
      </c>
      <c r="F93" s="4" t="s">
        <v>484</v>
      </c>
      <c r="G93" s="4" t="s">
        <v>291</v>
      </c>
      <c r="H93" s="4"/>
      <c r="I93" s="4"/>
      <c r="J93" s="4"/>
      <c r="K93" s="4">
        <v>0</v>
      </c>
      <c r="L93" s="4">
        <v>0</v>
      </c>
      <c r="M93" s="4">
        <v>1</v>
      </c>
      <c r="N93" s="4">
        <v>-1</v>
      </c>
      <c r="O93" s="4">
        <v>1</v>
      </c>
      <c r="P93" s="4" t="s">
        <v>35</v>
      </c>
      <c r="Q93" s="4"/>
      <c r="R93" s="2" t="s">
        <v>129</v>
      </c>
    </row>
    <row r="94" spans="1:18" ht="47.25" x14ac:dyDescent="0.25">
      <c r="A94" s="4" t="s">
        <v>149</v>
      </c>
      <c r="B94" s="2" t="s">
        <v>431</v>
      </c>
      <c r="C94" s="4" t="s">
        <v>128</v>
      </c>
      <c r="D94" s="4" t="s">
        <v>128</v>
      </c>
      <c r="E94" s="2" t="s">
        <v>384</v>
      </c>
      <c r="F94" s="4" t="s">
        <v>485</v>
      </c>
      <c r="G94" s="4" t="s">
        <v>291</v>
      </c>
      <c r="H94" s="4"/>
      <c r="I94" s="4"/>
      <c r="J94" s="4"/>
      <c r="K94" s="4">
        <v>0</v>
      </c>
      <c r="L94" s="4">
        <v>0</v>
      </c>
      <c r="M94" s="4">
        <v>1</v>
      </c>
      <c r="N94" s="4">
        <v>-1</v>
      </c>
      <c r="O94" s="4">
        <v>1</v>
      </c>
      <c r="P94" s="4" t="s">
        <v>35</v>
      </c>
      <c r="Q94" s="4"/>
      <c r="R94" s="2" t="s">
        <v>129</v>
      </c>
    </row>
    <row r="95" spans="1:18" ht="47.25" x14ac:dyDescent="0.25">
      <c r="A95" s="4" t="s">
        <v>150</v>
      </c>
      <c r="B95" s="2" t="s">
        <v>151</v>
      </c>
      <c r="C95" s="4" t="s">
        <v>128</v>
      </c>
      <c r="D95" s="4" t="s">
        <v>128</v>
      </c>
      <c r="E95" s="2" t="s">
        <v>385</v>
      </c>
      <c r="F95" s="4" t="s">
        <v>486</v>
      </c>
      <c r="G95" s="4" t="s">
        <v>292</v>
      </c>
      <c r="H95" s="4"/>
      <c r="I95" s="4"/>
      <c r="J95" s="4"/>
      <c r="K95" s="4">
        <v>0</v>
      </c>
      <c r="L95" s="4">
        <v>0</v>
      </c>
      <c r="M95" s="4">
        <v>1</v>
      </c>
      <c r="N95" s="4">
        <v>-1</v>
      </c>
      <c r="O95" s="4">
        <v>1</v>
      </c>
      <c r="P95" s="4" t="s">
        <v>35</v>
      </c>
      <c r="Q95" s="4"/>
      <c r="R95" s="2" t="s">
        <v>129</v>
      </c>
    </row>
    <row r="96" spans="1:18" ht="47.25" x14ac:dyDescent="0.25">
      <c r="A96" s="4" t="s">
        <v>152</v>
      </c>
      <c r="B96" s="2" t="s">
        <v>153</v>
      </c>
      <c r="C96" s="4" t="s">
        <v>128</v>
      </c>
      <c r="D96" s="4" t="s">
        <v>128</v>
      </c>
      <c r="E96" s="2" t="s">
        <v>386</v>
      </c>
      <c r="F96" s="4" t="s">
        <v>487</v>
      </c>
      <c r="G96" s="4" t="s">
        <v>264</v>
      </c>
      <c r="H96" s="4"/>
      <c r="I96" s="4"/>
      <c r="J96" s="4"/>
      <c r="K96" s="4">
        <v>0</v>
      </c>
      <c r="L96" s="4">
        <v>0</v>
      </c>
      <c r="M96" s="4">
        <v>1</v>
      </c>
      <c r="N96" s="4">
        <v>-1</v>
      </c>
      <c r="O96" s="4">
        <v>1</v>
      </c>
      <c r="P96" s="4" t="s">
        <v>35</v>
      </c>
      <c r="Q96" s="4"/>
      <c r="R96" s="2" t="s">
        <v>129</v>
      </c>
    </row>
    <row r="97" spans="1:18" ht="47.25" x14ac:dyDescent="0.25">
      <c r="A97" s="4" t="s">
        <v>154</v>
      </c>
      <c r="B97" s="2" t="s">
        <v>55</v>
      </c>
      <c r="C97" s="4" t="s">
        <v>128</v>
      </c>
      <c r="D97" s="4" t="s">
        <v>128</v>
      </c>
      <c r="E97" s="2" t="s">
        <v>387</v>
      </c>
      <c r="F97" s="4" t="s">
        <v>339</v>
      </c>
      <c r="G97" s="4" t="s">
        <v>264</v>
      </c>
      <c r="H97" s="4"/>
      <c r="I97" s="4"/>
      <c r="J97" s="4"/>
      <c r="K97" s="4">
        <v>2</v>
      </c>
      <c r="L97" s="4">
        <v>2</v>
      </c>
      <c r="M97" s="4">
        <v>0</v>
      </c>
      <c r="N97" s="4">
        <v>2</v>
      </c>
      <c r="O97" s="4">
        <v>2</v>
      </c>
      <c r="P97" s="4" t="s">
        <v>35</v>
      </c>
      <c r="Q97" s="4"/>
      <c r="R97" s="2" t="s">
        <v>129</v>
      </c>
    </row>
    <row r="98" spans="1:18" ht="47.25" x14ac:dyDescent="0.25">
      <c r="A98" s="4" t="s">
        <v>155</v>
      </c>
      <c r="B98" s="2" t="s">
        <v>156</v>
      </c>
      <c r="C98" s="4" t="s">
        <v>128</v>
      </c>
      <c r="D98" s="4" t="s">
        <v>128</v>
      </c>
      <c r="E98" s="2" t="s">
        <v>388</v>
      </c>
      <c r="F98" s="4" t="s">
        <v>488</v>
      </c>
      <c r="G98" s="4" t="s">
        <v>258</v>
      </c>
      <c r="H98" s="4" t="s">
        <v>273</v>
      </c>
      <c r="I98" s="4"/>
      <c r="J98" s="4"/>
      <c r="K98" s="4">
        <v>0</v>
      </c>
      <c r="L98" s="4">
        <v>0</v>
      </c>
      <c r="M98" s="4">
        <v>1</v>
      </c>
      <c r="N98" s="4">
        <v>-1</v>
      </c>
      <c r="O98" s="4">
        <v>1</v>
      </c>
      <c r="P98" s="4" t="s">
        <v>35</v>
      </c>
      <c r="Q98" s="4"/>
      <c r="R98" s="2" t="s">
        <v>129</v>
      </c>
    </row>
    <row r="99" spans="1:18" ht="63" x14ac:dyDescent="0.25">
      <c r="A99" s="4" t="s">
        <v>157</v>
      </c>
      <c r="B99" s="2" t="s">
        <v>432</v>
      </c>
      <c r="C99" s="4" t="s">
        <v>128</v>
      </c>
      <c r="D99" s="4" t="s">
        <v>128</v>
      </c>
      <c r="E99" s="2" t="s">
        <v>389</v>
      </c>
      <c r="F99" s="4" t="s">
        <v>492</v>
      </c>
      <c r="G99" s="4" t="s">
        <v>293</v>
      </c>
      <c r="H99" s="4"/>
      <c r="I99" s="4"/>
      <c r="J99" s="4"/>
      <c r="K99" s="4">
        <v>0</v>
      </c>
      <c r="L99" s="4">
        <v>0</v>
      </c>
      <c r="M99" s="4">
        <v>1</v>
      </c>
      <c r="N99" s="4">
        <v>-1</v>
      </c>
      <c r="O99" s="4">
        <v>1</v>
      </c>
      <c r="P99" s="4" t="s">
        <v>35</v>
      </c>
      <c r="Q99" s="4"/>
      <c r="R99" s="2" t="s">
        <v>129</v>
      </c>
    </row>
    <row r="100" spans="1:18" ht="47.25" x14ac:dyDescent="0.25">
      <c r="A100" s="4" t="s">
        <v>158</v>
      </c>
      <c r="B100" s="2" t="s">
        <v>433</v>
      </c>
      <c r="C100" s="4" t="s">
        <v>128</v>
      </c>
      <c r="D100" s="4" t="s">
        <v>128</v>
      </c>
      <c r="E100" s="2" t="s">
        <v>390</v>
      </c>
      <c r="F100" s="4" t="s">
        <v>489</v>
      </c>
      <c r="G100" s="4" t="s">
        <v>291</v>
      </c>
      <c r="H100" s="4"/>
      <c r="I100" s="4"/>
      <c r="J100" s="4"/>
      <c r="K100" s="4">
        <v>0</v>
      </c>
      <c r="L100" s="4">
        <v>0</v>
      </c>
      <c r="M100" s="4">
        <v>1</v>
      </c>
      <c r="N100" s="4">
        <v>-1</v>
      </c>
      <c r="O100" s="4">
        <v>1</v>
      </c>
      <c r="P100" s="4" t="s">
        <v>35</v>
      </c>
      <c r="Q100" s="4"/>
      <c r="R100" s="2" t="s">
        <v>129</v>
      </c>
    </row>
    <row r="101" spans="1:18" ht="47.25" x14ac:dyDescent="0.25">
      <c r="A101" s="4" t="s">
        <v>159</v>
      </c>
      <c r="B101" s="2" t="s">
        <v>434</v>
      </c>
      <c r="C101" s="4" t="s">
        <v>128</v>
      </c>
      <c r="D101" s="4" t="s">
        <v>128</v>
      </c>
      <c r="E101" s="2" t="s">
        <v>446</v>
      </c>
      <c r="F101" s="4" t="s">
        <v>490</v>
      </c>
      <c r="G101" s="4" t="s">
        <v>294</v>
      </c>
      <c r="H101" s="4"/>
      <c r="I101" s="4"/>
      <c r="J101" s="4"/>
      <c r="K101" s="4">
        <v>0</v>
      </c>
      <c r="L101" s="4">
        <v>0</v>
      </c>
      <c r="M101" s="4">
        <v>1</v>
      </c>
      <c r="N101" s="4">
        <v>-1</v>
      </c>
      <c r="O101" s="4">
        <v>1</v>
      </c>
      <c r="P101" s="4" t="s">
        <v>35</v>
      </c>
      <c r="Q101" s="4"/>
      <c r="R101" s="2" t="s">
        <v>129</v>
      </c>
    </row>
    <row r="102" spans="1:18" ht="47.25" x14ac:dyDescent="0.25">
      <c r="A102" s="4" t="s">
        <v>160</v>
      </c>
      <c r="B102" s="2" t="s">
        <v>116</v>
      </c>
      <c r="C102" s="4" t="s">
        <v>128</v>
      </c>
      <c r="D102" s="4" t="s">
        <v>128</v>
      </c>
      <c r="E102" s="2" t="s">
        <v>447</v>
      </c>
      <c r="F102" s="4" t="s">
        <v>491</v>
      </c>
      <c r="G102" s="4" t="s">
        <v>279</v>
      </c>
      <c r="H102" s="4"/>
      <c r="I102" s="4"/>
      <c r="J102" s="4"/>
      <c r="K102" s="4">
        <v>0</v>
      </c>
      <c r="L102" s="4">
        <v>0</v>
      </c>
      <c r="M102" s="4">
        <v>1</v>
      </c>
      <c r="N102" s="4">
        <v>-1</v>
      </c>
      <c r="O102" s="4">
        <v>1</v>
      </c>
      <c r="P102" s="4" t="s">
        <v>35</v>
      </c>
      <c r="Q102" s="4"/>
      <c r="R102" s="2" t="s">
        <v>129</v>
      </c>
    </row>
    <row r="103" spans="1:18" ht="47.25" x14ac:dyDescent="0.25">
      <c r="A103" s="4" t="s">
        <v>161</v>
      </c>
      <c r="B103" s="2" t="s">
        <v>435</v>
      </c>
      <c r="C103" s="4" t="s">
        <v>128</v>
      </c>
      <c r="D103" s="4" t="s">
        <v>128</v>
      </c>
      <c r="E103" s="2" t="s">
        <v>391</v>
      </c>
      <c r="F103" s="4">
        <v>3006</v>
      </c>
      <c r="G103" s="4" t="s">
        <v>267</v>
      </c>
      <c r="H103" s="4"/>
      <c r="I103" s="4"/>
      <c r="J103" s="4"/>
      <c r="K103" s="4">
        <v>0</v>
      </c>
      <c r="L103" s="4">
        <v>0</v>
      </c>
      <c r="M103" s="4">
        <v>1</v>
      </c>
      <c r="N103" s="4">
        <v>-1</v>
      </c>
      <c r="O103" s="4">
        <v>1</v>
      </c>
      <c r="P103" s="4" t="s">
        <v>35</v>
      </c>
      <c r="Q103" s="4"/>
      <c r="R103" s="2" t="s">
        <v>129</v>
      </c>
    </row>
    <row r="104" spans="1:18" ht="63" x14ac:dyDescent="0.25">
      <c r="A104" s="4" t="s">
        <v>162</v>
      </c>
      <c r="B104" s="2" t="s">
        <v>163</v>
      </c>
      <c r="C104" s="4" t="s">
        <v>128</v>
      </c>
      <c r="D104" s="4" t="s">
        <v>128</v>
      </c>
      <c r="E104" s="2" t="s">
        <v>448</v>
      </c>
      <c r="F104" s="4" t="s">
        <v>495</v>
      </c>
      <c r="G104" s="4" t="s">
        <v>295</v>
      </c>
      <c r="H104" s="4"/>
      <c r="I104" s="4"/>
      <c r="J104" s="4"/>
      <c r="K104" s="4">
        <v>0</v>
      </c>
      <c r="L104" s="4">
        <v>0</v>
      </c>
      <c r="M104" s="4">
        <v>1</v>
      </c>
      <c r="N104" s="4">
        <v>-1</v>
      </c>
      <c r="O104" s="4">
        <v>1</v>
      </c>
      <c r="P104" s="4" t="s">
        <v>35</v>
      </c>
      <c r="Q104" s="4"/>
      <c r="R104" s="2" t="s">
        <v>129</v>
      </c>
    </row>
    <row r="105" spans="1:18" ht="63" x14ac:dyDescent="0.25">
      <c r="A105" s="4" t="s">
        <v>164</v>
      </c>
      <c r="B105" s="2" t="s">
        <v>165</v>
      </c>
      <c r="C105" s="4" t="s">
        <v>128</v>
      </c>
      <c r="D105" s="4" t="s">
        <v>128</v>
      </c>
      <c r="E105" s="2" t="s">
        <v>449</v>
      </c>
      <c r="F105" s="4" t="s">
        <v>496</v>
      </c>
      <c r="G105" s="4" t="s">
        <v>295</v>
      </c>
      <c r="H105" s="4"/>
      <c r="I105" s="4"/>
      <c r="J105" s="4"/>
      <c r="K105" s="4">
        <v>0</v>
      </c>
      <c r="L105" s="4">
        <v>0</v>
      </c>
      <c r="M105" s="4">
        <v>1</v>
      </c>
      <c r="N105" s="4">
        <v>-1</v>
      </c>
      <c r="O105" s="4">
        <v>1</v>
      </c>
      <c r="P105" s="4" t="s">
        <v>35</v>
      </c>
      <c r="Q105" s="4"/>
      <c r="R105" s="2" t="s">
        <v>129</v>
      </c>
    </row>
    <row r="106" spans="1:18" ht="63" x14ac:dyDescent="0.25">
      <c r="A106" s="4" t="s">
        <v>166</v>
      </c>
      <c r="B106" s="2" t="s">
        <v>167</v>
      </c>
      <c r="C106" s="4" t="s">
        <v>128</v>
      </c>
      <c r="D106" s="4" t="s">
        <v>128</v>
      </c>
      <c r="E106" s="2" t="s">
        <v>450</v>
      </c>
      <c r="F106" s="4" t="s">
        <v>493</v>
      </c>
      <c r="G106" s="4" t="s">
        <v>288</v>
      </c>
      <c r="H106" s="4"/>
      <c r="I106" s="4"/>
      <c r="J106" s="4"/>
      <c r="K106" s="4">
        <v>0</v>
      </c>
      <c r="L106" s="4">
        <v>0</v>
      </c>
      <c r="M106" s="4">
        <v>1</v>
      </c>
      <c r="N106" s="4">
        <v>-1</v>
      </c>
      <c r="O106" s="4">
        <v>1</v>
      </c>
      <c r="P106" s="4" t="s">
        <v>35</v>
      </c>
      <c r="Q106" s="4"/>
      <c r="R106" s="2" t="s">
        <v>129</v>
      </c>
    </row>
    <row r="107" spans="1:18" ht="63" x14ac:dyDescent="0.25">
      <c r="A107" s="4" t="s">
        <v>168</v>
      </c>
      <c r="B107" s="2" t="s">
        <v>61</v>
      </c>
      <c r="C107" s="4" t="s">
        <v>128</v>
      </c>
      <c r="D107" s="4" t="s">
        <v>128</v>
      </c>
      <c r="E107" s="2" t="s">
        <v>392</v>
      </c>
      <c r="F107" s="4" t="s">
        <v>329</v>
      </c>
      <c r="G107" s="4" t="s">
        <v>266</v>
      </c>
      <c r="H107" s="4"/>
      <c r="I107" s="4"/>
      <c r="J107" s="4"/>
      <c r="K107" s="4">
        <v>0</v>
      </c>
      <c r="L107" s="4">
        <v>0</v>
      </c>
      <c r="M107" s="4">
        <v>1</v>
      </c>
      <c r="N107" s="4">
        <v>-1</v>
      </c>
      <c r="O107" s="4">
        <v>1</v>
      </c>
      <c r="P107" s="4" t="s">
        <v>35</v>
      </c>
      <c r="Q107" s="4"/>
      <c r="R107" s="2" t="s">
        <v>129</v>
      </c>
    </row>
    <row r="108" spans="1:18" ht="94.5" x14ac:dyDescent="0.25">
      <c r="A108" s="4" t="s">
        <v>169</v>
      </c>
      <c r="B108" s="2" t="s">
        <v>170</v>
      </c>
      <c r="C108" s="4" t="s">
        <v>128</v>
      </c>
      <c r="D108" s="4" t="s">
        <v>128</v>
      </c>
      <c r="E108" s="2" t="s">
        <v>393</v>
      </c>
      <c r="F108" s="4" t="s">
        <v>494</v>
      </c>
      <c r="G108" s="4" t="s">
        <v>258</v>
      </c>
      <c r="H108" s="4" t="s">
        <v>273</v>
      </c>
      <c r="I108" s="4"/>
      <c r="J108" s="4"/>
      <c r="K108" s="4">
        <v>0</v>
      </c>
      <c r="L108" s="4">
        <v>0</v>
      </c>
      <c r="M108" s="4">
        <v>1</v>
      </c>
      <c r="N108" s="4">
        <v>-1</v>
      </c>
      <c r="O108" s="4">
        <v>1</v>
      </c>
      <c r="P108" s="4" t="s">
        <v>35</v>
      </c>
      <c r="Q108" s="4"/>
      <c r="R108" s="2" t="s">
        <v>129</v>
      </c>
    </row>
    <row r="109" spans="1:18" ht="63" x14ac:dyDescent="0.25">
      <c r="A109" s="4" t="s">
        <v>171</v>
      </c>
      <c r="B109" s="2" t="s">
        <v>172</v>
      </c>
      <c r="C109" s="4" t="s">
        <v>128</v>
      </c>
      <c r="D109" s="4" t="s">
        <v>128</v>
      </c>
      <c r="E109" s="2" t="s">
        <v>394</v>
      </c>
      <c r="F109" s="4" t="s">
        <v>497</v>
      </c>
      <c r="G109" s="4" t="s">
        <v>296</v>
      </c>
      <c r="H109" s="4"/>
      <c r="I109" s="4"/>
      <c r="J109" s="4"/>
      <c r="K109" s="4">
        <v>0</v>
      </c>
      <c r="L109" s="4">
        <v>0</v>
      </c>
      <c r="M109" s="4">
        <v>1</v>
      </c>
      <c r="N109" s="4">
        <v>-1</v>
      </c>
      <c r="O109" s="4">
        <v>1</v>
      </c>
      <c r="P109" s="4" t="s">
        <v>35</v>
      </c>
      <c r="Q109" s="4"/>
      <c r="R109" s="2" t="s">
        <v>129</v>
      </c>
    </row>
    <row r="110" spans="1:18" ht="47.25" x14ac:dyDescent="0.25">
      <c r="A110" s="4" t="s">
        <v>173</v>
      </c>
      <c r="B110" s="2" t="s">
        <v>174</v>
      </c>
      <c r="C110" s="4" t="s">
        <v>128</v>
      </c>
      <c r="D110" s="4" t="s">
        <v>128</v>
      </c>
      <c r="E110" s="2" t="s">
        <v>395</v>
      </c>
      <c r="F110" s="4" t="s">
        <v>498</v>
      </c>
      <c r="G110" s="4" t="s">
        <v>296</v>
      </c>
      <c r="H110" s="4"/>
      <c r="I110" s="4"/>
      <c r="J110" s="4"/>
      <c r="K110" s="4">
        <v>0</v>
      </c>
      <c r="L110" s="4">
        <v>0</v>
      </c>
      <c r="M110" s="4">
        <v>1</v>
      </c>
      <c r="N110" s="4">
        <v>-1</v>
      </c>
      <c r="O110" s="4">
        <v>1</v>
      </c>
      <c r="P110" s="4" t="s">
        <v>35</v>
      </c>
      <c r="Q110" s="4"/>
      <c r="R110" s="2" t="s">
        <v>129</v>
      </c>
    </row>
    <row r="111" spans="1:18" ht="47.25" x14ac:dyDescent="0.25">
      <c r="A111" s="4" t="s">
        <v>175</v>
      </c>
      <c r="B111" s="2" t="s">
        <v>436</v>
      </c>
      <c r="C111" s="4" t="s">
        <v>128</v>
      </c>
      <c r="D111" s="4" t="s">
        <v>128</v>
      </c>
      <c r="E111" s="2" t="s">
        <v>396</v>
      </c>
      <c r="F111" s="4" t="s">
        <v>499</v>
      </c>
      <c r="G111" s="4" t="s">
        <v>297</v>
      </c>
      <c r="H111" s="4"/>
      <c r="I111" s="4"/>
      <c r="J111" s="4"/>
      <c r="K111" s="4">
        <v>0</v>
      </c>
      <c r="L111" s="4">
        <v>0</v>
      </c>
      <c r="M111" s="4">
        <v>1</v>
      </c>
      <c r="N111" s="4">
        <v>-1</v>
      </c>
      <c r="O111" s="4">
        <v>1</v>
      </c>
      <c r="P111" s="4" t="s">
        <v>35</v>
      </c>
      <c r="Q111" s="4"/>
      <c r="R111" s="2" t="s">
        <v>129</v>
      </c>
    </row>
    <row r="112" spans="1:18" ht="47.25" x14ac:dyDescent="0.25">
      <c r="A112" s="4" t="s">
        <v>176</v>
      </c>
      <c r="B112" s="2" t="s">
        <v>59</v>
      </c>
      <c r="C112" s="4" t="s">
        <v>128</v>
      </c>
      <c r="D112" s="4" t="s">
        <v>128</v>
      </c>
      <c r="E112" s="2" t="s">
        <v>370</v>
      </c>
      <c r="F112" s="4" t="s">
        <v>318</v>
      </c>
      <c r="G112" s="4" t="s">
        <v>258</v>
      </c>
      <c r="H112" s="4" t="s">
        <v>273</v>
      </c>
      <c r="I112" s="4"/>
      <c r="J112" s="4"/>
      <c r="K112" s="4">
        <v>0</v>
      </c>
      <c r="L112" s="4">
        <v>0</v>
      </c>
      <c r="M112" s="4">
        <v>1</v>
      </c>
      <c r="N112" s="4">
        <v>-1</v>
      </c>
      <c r="O112" s="4">
        <v>1</v>
      </c>
      <c r="P112" s="4" t="s">
        <v>35</v>
      </c>
      <c r="Q112" s="4"/>
      <c r="R112" s="2" t="s">
        <v>129</v>
      </c>
    </row>
    <row r="113" spans="1:19" ht="47.25" x14ac:dyDescent="0.25">
      <c r="A113" s="4" t="s">
        <v>177</v>
      </c>
      <c r="B113" s="2" t="s">
        <v>116</v>
      </c>
      <c r="C113" s="4" t="s">
        <v>128</v>
      </c>
      <c r="D113" s="4" t="s">
        <v>128</v>
      </c>
      <c r="E113" s="2" t="s">
        <v>451</v>
      </c>
      <c r="F113" s="4" t="s">
        <v>491</v>
      </c>
      <c r="G113" s="4" t="s">
        <v>279</v>
      </c>
      <c r="H113" s="4"/>
      <c r="I113" s="4"/>
      <c r="J113" s="4"/>
      <c r="K113" s="4">
        <v>0</v>
      </c>
      <c r="L113" s="4">
        <v>0</v>
      </c>
      <c r="M113" s="4">
        <v>1</v>
      </c>
      <c r="N113" s="4">
        <v>-1</v>
      </c>
      <c r="O113" s="4">
        <v>1</v>
      </c>
      <c r="P113" s="4" t="s">
        <v>35</v>
      </c>
      <c r="Q113" s="4"/>
      <c r="R113" s="2" t="s">
        <v>129</v>
      </c>
    </row>
    <row r="114" spans="1:19" ht="47.25" x14ac:dyDescent="0.25">
      <c r="A114" s="4" t="s">
        <v>178</v>
      </c>
      <c r="B114" s="2" t="s">
        <v>91</v>
      </c>
      <c r="C114" s="4" t="s">
        <v>128</v>
      </c>
      <c r="D114" s="4" t="s">
        <v>128</v>
      </c>
      <c r="E114" s="2" t="s">
        <v>357</v>
      </c>
      <c r="F114" s="4" t="s">
        <v>341</v>
      </c>
      <c r="G114" s="4" t="s">
        <v>279</v>
      </c>
      <c r="H114" s="4"/>
      <c r="I114" s="4"/>
      <c r="J114" s="4"/>
      <c r="K114" s="4">
        <v>0</v>
      </c>
      <c r="L114" s="4">
        <v>0</v>
      </c>
      <c r="M114" s="4">
        <v>1</v>
      </c>
      <c r="N114" s="4">
        <v>-1</v>
      </c>
      <c r="O114" s="4">
        <v>1</v>
      </c>
      <c r="P114" s="4" t="s">
        <v>35</v>
      </c>
      <c r="Q114" s="4"/>
      <c r="R114" s="2" t="s">
        <v>129</v>
      </c>
    </row>
    <row r="115" spans="1:19" ht="47.25" x14ac:dyDescent="0.25">
      <c r="A115" s="4" t="s">
        <v>179</v>
      </c>
      <c r="B115" s="2" t="s">
        <v>180</v>
      </c>
      <c r="C115" s="4" t="s">
        <v>128</v>
      </c>
      <c r="D115" s="4" t="s">
        <v>128</v>
      </c>
      <c r="E115" s="2" t="s">
        <v>397</v>
      </c>
      <c r="F115" s="4">
        <v>3023</v>
      </c>
      <c r="G115" s="4" t="s">
        <v>267</v>
      </c>
      <c r="H115" s="4"/>
      <c r="I115" s="4"/>
      <c r="J115" s="4"/>
      <c r="K115" s="4">
        <v>0</v>
      </c>
      <c r="L115" s="4">
        <v>0</v>
      </c>
      <c r="M115" s="4">
        <v>1</v>
      </c>
      <c r="N115" s="4">
        <v>-1</v>
      </c>
      <c r="O115" s="4">
        <v>1</v>
      </c>
      <c r="P115" s="4" t="s">
        <v>35</v>
      </c>
      <c r="Q115" s="4"/>
      <c r="R115" s="2" t="s">
        <v>129</v>
      </c>
    </row>
    <row r="116" spans="1:19" ht="47.25" x14ac:dyDescent="0.25">
      <c r="A116" s="4" t="s">
        <v>181</v>
      </c>
      <c r="B116" s="2" t="s">
        <v>182</v>
      </c>
      <c r="C116" s="4" t="s">
        <v>128</v>
      </c>
      <c r="D116" s="4" t="s">
        <v>128</v>
      </c>
      <c r="E116" s="2" t="s">
        <v>398</v>
      </c>
      <c r="F116" s="4" t="s">
        <v>487</v>
      </c>
      <c r="G116" s="4" t="s">
        <v>264</v>
      </c>
      <c r="H116" s="4"/>
      <c r="I116" s="4"/>
      <c r="J116" s="4"/>
      <c r="K116" s="4">
        <v>0</v>
      </c>
      <c r="L116" s="4">
        <v>0</v>
      </c>
      <c r="M116" s="4">
        <v>1</v>
      </c>
      <c r="N116" s="4">
        <v>-1</v>
      </c>
      <c r="O116" s="4">
        <v>1</v>
      </c>
      <c r="P116" s="4" t="s">
        <v>35</v>
      </c>
      <c r="Q116" s="4"/>
      <c r="R116" s="2" t="s">
        <v>129</v>
      </c>
    </row>
    <row r="117" spans="1:19" ht="47.25" x14ac:dyDescent="0.25">
      <c r="A117" s="4" t="s">
        <v>183</v>
      </c>
      <c r="B117" s="2" t="s">
        <v>184</v>
      </c>
      <c r="C117" s="4" t="s">
        <v>128</v>
      </c>
      <c r="D117" s="4" t="s">
        <v>128</v>
      </c>
      <c r="E117" s="2" t="s">
        <v>452</v>
      </c>
      <c r="F117" s="4" t="s">
        <v>500</v>
      </c>
      <c r="G117" s="4" t="s">
        <v>264</v>
      </c>
      <c r="H117" s="4"/>
      <c r="I117" s="4"/>
      <c r="J117" s="4"/>
      <c r="K117" s="4">
        <v>0</v>
      </c>
      <c r="L117" s="4">
        <v>0</v>
      </c>
      <c r="M117" s="4">
        <v>1</v>
      </c>
      <c r="N117" s="4">
        <v>-1</v>
      </c>
      <c r="O117" s="4">
        <v>1</v>
      </c>
      <c r="P117" s="4" t="s">
        <v>35</v>
      </c>
      <c r="Q117" s="4"/>
      <c r="R117" s="2" t="s">
        <v>129</v>
      </c>
    </row>
    <row r="118" spans="1:19" ht="47.25" x14ac:dyDescent="0.25">
      <c r="A118" s="4" t="s">
        <v>185</v>
      </c>
      <c r="B118" s="2" t="s">
        <v>61</v>
      </c>
      <c r="C118" s="4" t="s">
        <v>128</v>
      </c>
      <c r="D118" s="4" t="s">
        <v>128</v>
      </c>
      <c r="E118" s="2" t="s">
        <v>355</v>
      </c>
      <c r="F118" s="4" t="s">
        <v>329</v>
      </c>
      <c r="G118" s="4" t="s">
        <v>266</v>
      </c>
      <c r="H118" s="4"/>
      <c r="I118" s="4"/>
      <c r="J118" s="4"/>
      <c r="K118" s="4">
        <v>0</v>
      </c>
      <c r="L118" s="4">
        <v>0</v>
      </c>
      <c r="M118" s="4">
        <v>1</v>
      </c>
      <c r="N118" s="4">
        <v>-1</v>
      </c>
      <c r="O118" s="4">
        <v>1</v>
      </c>
      <c r="P118" s="4" t="s">
        <v>35</v>
      </c>
      <c r="Q118" s="4"/>
      <c r="R118" s="2" t="s">
        <v>129</v>
      </c>
    </row>
    <row r="119" spans="1:19" ht="47.25" x14ac:dyDescent="0.25">
      <c r="A119" s="4" t="s">
        <v>186</v>
      </c>
      <c r="B119" s="2" t="s">
        <v>57</v>
      </c>
      <c r="C119" s="4" t="s">
        <v>128</v>
      </c>
      <c r="D119" s="4" t="s">
        <v>128</v>
      </c>
      <c r="E119" s="2" t="s">
        <v>399</v>
      </c>
      <c r="F119" s="4" t="s">
        <v>501</v>
      </c>
      <c r="G119" s="4" t="s">
        <v>298</v>
      </c>
      <c r="H119" s="4"/>
      <c r="I119" s="4"/>
      <c r="J119" s="4"/>
      <c r="K119" s="4">
        <v>0</v>
      </c>
      <c r="L119" s="4">
        <v>0</v>
      </c>
      <c r="M119" s="4">
        <v>1</v>
      </c>
      <c r="N119" s="4">
        <v>-1</v>
      </c>
      <c r="O119" s="4">
        <v>1</v>
      </c>
      <c r="P119" s="4" t="s">
        <v>35</v>
      </c>
      <c r="Q119" s="4"/>
      <c r="R119" s="2" t="s">
        <v>129</v>
      </c>
    </row>
    <row r="120" spans="1:19" ht="47.25" x14ac:dyDescent="0.25">
      <c r="A120" s="4" t="s">
        <v>187</v>
      </c>
      <c r="B120" s="2" t="s">
        <v>437</v>
      </c>
      <c r="C120" s="4" t="s">
        <v>128</v>
      </c>
      <c r="D120" s="4" t="s">
        <v>128</v>
      </c>
      <c r="E120" s="2" t="s">
        <v>400</v>
      </c>
      <c r="F120" s="4" t="s">
        <v>502</v>
      </c>
      <c r="G120" s="4" t="s">
        <v>279</v>
      </c>
      <c r="H120" s="4"/>
      <c r="I120" s="4"/>
      <c r="J120" s="4"/>
      <c r="K120" s="4">
        <v>0</v>
      </c>
      <c r="L120" s="4">
        <v>0</v>
      </c>
      <c r="M120" s="4">
        <v>1</v>
      </c>
      <c r="N120" s="4">
        <v>-1</v>
      </c>
      <c r="O120" s="4">
        <v>1</v>
      </c>
      <c r="P120" s="4" t="s">
        <v>35</v>
      </c>
      <c r="Q120" s="4"/>
      <c r="R120" s="2" t="s">
        <v>129</v>
      </c>
    </row>
    <row r="121" spans="1:19" ht="47.25" x14ac:dyDescent="0.25">
      <c r="A121" s="4" t="s">
        <v>188</v>
      </c>
      <c r="B121" s="2" t="s">
        <v>31</v>
      </c>
      <c r="C121" s="4" t="s">
        <v>10</v>
      </c>
      <c r="D121" s="4" t="s">
        <v>10</v>
      </c>
      <c r="E121" s="2" t="s">
        <v>401</v>
      </c>
      <c r="F121" s="4" t="s">
        <v>317</v>
      </c>
      <c r="G121" s="4" t="s">
        <v>260</v>
      </c>
      <c r="H121" s="4"/>
      <c r="I121" s="4"/>
      <c r="J121" s="4"/>
      <c r="K121" s="4">
        <v>0</v>
      </c>
      <c r="L121" s="4">
        <v>0</v>
      </c>
      <c r="M121" s="4">
        <v>1</v>
      </c>
      <c r="N121" s="4">
        <v>-1</v>
      </c>
      <c r="O121" s="4">
        <v>1</v>
      </c>
      <c r="P121" s="4" t="s">
        <v>35</v>
      </c>
      <c r="Q121" s="4"/>
      <c r="R121" s="2" t="s">
        <v>189</v>
      </c>
    </row>
    <row r="122" spans="1:19" ht="63" x14ac:dyDescent="0.25">
      <c r="A122" s="4" t="s">
        <v>190</v>
      </c>
      <c r="B122" s="2" t="s">
        <v>191</v>
      </c>
      <c r="C122" s="4" t="s">
        <v>71</v>
      </c>
      <c r="D122" s="4" t="s">
        <v>71</v>
      </c>
      <c r="E122" s="2" t="s">
        <v>411</v>
      </c>
      <c r="F122" s="4" t="s">
        <v>408</v>
      </c>
      <c r="G122" s="4" t="s">
        <v>289</v>
      </c>
      <c r="H122" s="4"/>
      <c r="I122" s="4"/>
      <c r="J122" s="4"/>
      <c r="K122" s="4">
        <v>0</v>
      </c>
      <c r="L122" s="4">
        <v>0</v>
      </c>
      <c r="M122" s="4">
        <v>1</v>
      </c>
      <c r="N122" s="4">
        <v>-1</v>
      </c>
      <c r="O122" s="4">
        <v>1</v>
      </c>
      <c r="P122" s="4" t="s">
        <v>35</v>
      </c>
      <c r="Q122" s="4"/>
      <c r="R122" s="2" t="s">
        <v>192</v>
      </c>
    </row>
    <row r="123" spans="1:19" ht="78.75" x14ac:dyDescent="0.25">
      <c r="A123" s="4" t="s">
        <v>193</v>
      </c>
      <c r="B123" s="2" t="s">
        <v>438</v>
      </c>
      <c r="C123" s="4" t="s">
        <v>71</v>
      </c>
      <c r="D123" s="4" t="s">
        <v>71</v>
      </c>
      <c r="E123" s="2" t="s">
        <v>407</v>
      </c>
      <c r="F123" s="4" t="s">
        <v>412</v>
      </c>
      <c r="G123" s="4" t="s">
        <v>289</v>
      </c>
      <c r="H123" s="4"/>
      <c r="I123" s="4"/>
      <c r="J123" s="4"/>
      <c r="K123" s="4">
        <v>0</v>
      </c>
      <c r="L123" s="4">
        <v>0</v>
      </c>
      <c r="M123" s="4">
        <v>1</v>
      </c>
      <c r="N123" s="4">
        <v>-1</v>
      </c>
      <c r="O123" s="4">
        <v>1</v>
      </c>
      <c r="P123" s="4" t="s">
        <v>35</v>
      </c>
      <c r="Q123" s="4"/>
      <c r="R123" s="2" t="s">
        <v>192</v>
      </c>
    </row>
    <row r="124" spans="1:19" ht="31.5" x14ac:dyDescent="0.25">
      <c r="A124" s="4" t="s">
        <v>194</v>
      </c>
      <c r="B124" s="2" t="s">
        <v>195</v>
      </c>
      <c r="C124" s="4" t="s">
        <v>71</v>
      </c>
      <c r="D124" s="4" t="s">
        <v>71</v>
      </c>
      <c r="E124" s="2" t="s">
        <v>196</v>
      </c>
      <c r="F124" s="4" t="s">
        <v>409</v>
      </c>
      <c r="G124" s="4" t="s">
        <v>299</v>
      </c>
      <c r="H124" s="4"/>
      <c r="I124" s="4"/>
      <c r="J124" s="4"/>
      <c r="K124" s="4">
        <v>2</v>
      </c>
      <c r="L124" s="4">
        <v>2</v>
      </c>
      <c r="M124" s="4">
        <v>0</v>
      </c>
      <c r="N124" s="4">
        <v>2</v>
      </c>
      <c r="O124" s="4">
        <v>2</v>
      </c>
      <c r="P124" s="4" t="s">
        <v>35</v>
      </c>
      <c r="Q124" s="4"/>
      <c r="R124" s="2" t="s">
        <v>192</v>
      </c>
    </row>
    <row r="125" spans="1:19" ht="31.5" x14ac:dyDescent="0.25">
      <c r="A125" s="4" t="s">
        <v>197</v>
      </c>
      <c r="B125" s="2" t="s">
        <v>198</v>
      </c>
      <c r="C125" s="4" t="s">
        <v>71</v>
      </c>
      <c r="D125" s="4" t="s">
        <v>71</v>
      </c>
      <c r="E125" s="2" t="s">
        <v>196</v>
      </c>
      <c r="F125" s="4" t="s">
        <v>410</v>
      </c>
      <c r="G125" s="4" t="s">
        <v>299</v>
      </c>
      <c r="H125" s="4"/>
      <c r="I125" s="4"/>
      <c r="J125" s="4"/>
      <c r="K125" s="4">
        <v>0</v>
      </c>
      <c r="L125" s="4">
        <v>0</v>
      </c>
      <c r="M125" s="4">
        <v>1</v>
      </c>
      <c r="N125" s="4">
        <v>-1</v>
      </c>
      <c r="O125" s="4">
        <v>1</v>
      </c>
      <c r="P125" s="4" t="s">
        <v>35</v>
      </c>
      <c r="Q125" s="4"/>
      <c r="R125" s="2" t="s">
        <v>192</v>
      </c>
    </row>
    <row r="126" spans="1:19" ht="31.5" x14ac:dyDescent="0.25">
      <c r="A126" s="4" t="s">
        <v>199</v>
      </c>
      <c r="B126" s="2" t="s">
        <v>200</v>
      </c>
      <c r="C126" s="4" t="s">
        <v>71</v>
      </c>
      <c r="D126" s="4" t="s">
        <v>71</v>
      </c>
      <c r="E126" s="2" t="s">
        <v>406</v>
      </c>
      <c r="F126" s="4" t="s">
        <v>413</v>
      </c>
      <c r="G126" s="4" t="s">
        <v>300</v>
      </c>
      <c r="H126" s="4" t="s">
        <v>306</v>
      </c>
      <c r="I126" s="4"/>
      <c r="J126" s="4"/>
      <c r="K126" s="4">
        <v>0</v>
      </c>
      <c r="L126" s="4">
        <v>0</v>
      </c>
      <c r="M126" s="4">
        <v>1</v>
      </c>
      <c r="N126" s="4">
        <v>-1</v>
      </c>
      <c r="O126" s="4">
        <v>1</v>
      </c>
      <c r="P126" s="4" t="s">
        <v>35</v>
      </c>
      <c r="Q126" s="4"/>
      <c r="R126" s="2" t="s">
        <v>192</v>
      </c>
    </row>
    <row r="127" spans="1:19" ht="31.5" x14ac:dyDescent="0.25">
      <c r="A127" s="4" t="s">
        <v>201</v>
      </c>
      <c r="B127" s="2" t="s">
        <v>202</v>
      </c>
      <c r="C127" s="4" t="s">
        <v>71</v>
      </c>
      <c r="D127" s="4" t="s">
        <v>71</v>
      </c>
      <c r="E127" s="2" t="s">
        <v>405</v>
      </c>
      <c r="F127" s="4" t="s">
        <v>414</v>
      </c>
      <c r="G127" s="4" t="s">
        <v>300</v>
      </c>
      <c r="H127" s="4" t="s">
        <v>306</v>
      </c>
      <c r="I127" s="4"/>
      <c r="J127" s="4"/>
      <c r="K127" s="4">
        <v>0</v>
      </c>
      <c r="L127" s="4">
        <v>0</v>
      </c>
      <c r="M127" s="4">
        <v>1</v>
      </c>
      <c r="N127" s="4">
        <v>-1</v>
      </c>
      <c r="O127" s="4">
        <v>1</v>
      </c>
      <c r="P127" s="4" t="s">
        <v>35</v>
      </c>
      <c r="Q127" s="4"/>
      <c r="R127" s="2" t="s">
        <v>192</v>
      </c>
    </row>
    <row r="128" spans="1:19" ht="31.5" x14ac:dyDescent="0.25">
      <c r="A128" s="5">
        <v>12100</v>
      </c>
      <c r="B128" s="2" t="s">
        <v>416</v>
      </c>
      <c r="C128" s="4" t="s">
        <v>71</v>
      </c>
      <c r="D128" s="4" t="s">
        <v>71</v>
      </c>
      <c r="E128" s="2" t="s">
        <v>203</v>
      </c>
      <c r="F128" s="4" t="s">
        <v>415</v>
      </c>
      <c r="G128" s="4" t="s">
        <v>288</v>
      </c>
      <c r="H128" s="4"/>
      <c r="I128" s="4"/>
      <c r="J128" s="4"/>
      <c r="K128" s="4">
        <v>0</v>
      </c>
      <c r="L128" s="4">
        <v>0</v>
      </c>
      <c r="M128" s="4">
        <v>1</v>
      </c>
      <c r="N128" s="4">
        <v>-1</v>
      </c>
      <c r="O128" s="4">
        <v>1</v>
      </c>
      <c r="P128" s="4" t="s">
        <v>35</v>
      </c>
      <c r="Q128" s="4"/>
      <c r="R128" s="2" t="s">
        <v>192</v>
      </c>
      <c r="S128" s="6" t="s">
        <v>255</v>
      </c>
    </row>
    <row r="129" spans="1:18" ht="31.5" x14ac:dyDescent="0.25">
      <c r="A129" s="5">
        <v>12101</v>
      </c>
      <c r="B129" s="2" t="s">
        <v>439</v>
      </c>
      <c r="C129" s="4" t="s">
        <v>71</v>
      </c>
      <c r="D129" s="4" t="s">
        <v>71</v>
      </c>
      <c r="E129" s="2" t="s">
        <v>204</v>
      </c>
      <c r="F129" s="4" t="s">
        <v>417</v>
      </c>
      <c r="G129" s="4" t="s">
        <v>301</v>
      </c>
      <c r="H129" s="4"/>
      <c r="I129" s="4"/>
      <c r="J129" s="4"/>
      <c r="K129" s="4">
        <v>0</v>
      </c>
      <c r="L129" s="4">
        <v>0</v>
      </c>
      <c r="M129" s="4">
        <v>1</v>
      </c>
      <c r="N129" s="4">
        <v>-1</v>
      </c>
      <c r="O129" s="4">
        <v>1</v>
      </c>
      <c r="P129" s="4" t="s">
        <v>35</v>
      </c>
      <c r="Q129" s="4"/>
      <c r="R129" s="2" t="s">
        <v>192</v>
      </c>
    </row>
    <row r="130" spans="1:18" ht="31.5" x14ac:dyDescent="0.25">
      <c r="A130" s="5">
        <v>12102</v>
      </c>
      <c r="B130" s="2" t="s">
        <v>205</v>
      </c>
      <c r="C130" s="4" t="s">
        <v>71</v>
      </c>
      <c r="D130" s="4" t="s">
        <v>71</v>
      </c>
      <c r="E130" s="2" t="s">
        <v>404</v>
      </c>
      <c r="F130" s="4" t="s">
        <v>453</v>
      </c>
      <c r="G130" s="4" t="s">
        <v>302</v>
      </c>
      <c r="H130" s="4"/>
      <c r="I130" s="4"/>
      <c r="J130" s="4"/>
      <c r="K130" s="4">
        <v>0</v>
      </c>
      <c r="L130" s="4">
        <v>0</v>
      </c>
      <c r="M130" s="4">
        <v>1</v>
      </c>
      <c r="N130" s="4">
        <v>-1</v>
      </c>
      <c r="O130" s="4">
        <v>1</v>
      </c>
      <c r="P130" s="4" t="s">
        <v>35</v>
      </c>
      <c r="Q130" s="4"/>
      <c r="R130" s="2" t="s">
        <v>192</v>
      </c>
    </row>
    <row r="131" spans="1:18" ht="31.5" x14ac:dyDescent="0.25">
      <c r="A131" s="5">
        <v>12103</v>
      </c>
      <c r="B131" s="2" t="s">
        <v>440</v>
      </c>
      <c r="C131" s="4" t="s">
        <v>71</v>
      </c>
      <c r="D131" s="4" t="s">
        <v>71</v>
      </c>
      <c r="E131" s="2" t="s">
        <v>403</v>
      </c>
      <c r="F131" s="4" t="s">
        <v>454</v>
      </c>
      <c r="G131" s="4" t="s">
        <v>303</v>
      </c>
      <c r="H131" s="4"/>
      <c r="I131" s="4"/>
      <c r="J131" s="4"/>
      <c r="K131" s="4">
        <v>0</v>
      </c>
      <c r="L131" s="4">
        <v>0</v>
      </c>
      <c r="M131" s="4">
        <v>1</v>
      </c>
      <c r="N131" s="4">
        <v>-1</v>
      </c>
      <c r="O131" s="4">
        <v>1</v>
      </c>
      <c r="P131" s="4" t="s">
        <v>35</v>
      </c>
      <c r="Q131" s="4"/>
      <c r="R131" s="2" t="s">
        <v>192</v>
      </c>
    </row>
    <row r="132" spans="1:18" ht="31.5" x14ac:dyDescent="0.25">
      <c r="A132" s="5">
        <v>12104</v>
      </c>
      <c r="B132" s="2" t="s">
        <v>206</v>
      </c>
      <c r="C132" s="4" t="s">
        <v>71</v>
      </c>
      <c r="D132" s="4" t="s">
        <v>71</v>
      </c>
      <c r="E132" s="2" t="s">
        <v>402</v>
      </c>
      <c r="F132" s="4" t="s">
        <v>455</v>
      </c>
      <c r="G132" s="4" t="s">
        <v>304</v>
      </c>
      <c r="H132" s="4"/>
      <c r="I132" s="4"/>
      <c r="J132" s="4"/>
      <c r="K132" s="4">
        <v>0</v>
      </c>
      <c r="L132" s="4">
        <v>0</v>
      </c>
      <c r="M132" s="4">
        <v>1</v>
      </c>
      <c r="N132" s="4">
        <v>-1</v>
      </c>
      <c r="O132" s="4">
        <v>1</v>
      </c>
      <c r="P132" s="4" t="s">
        <v>35</v>
      </c>
      <c r="Q132" s="4"/>
      <c r="R132" s="2" t="s">
        <v>192</v>
      </c>
    </row>
    <row r="133" spans="1:18" ht="31.5" x14ac:dyDescent="0.25">
      <c r="A133" s="5">
        <v>12105</v>
      </c>
      <c r="B133" s="2" t="s">
        <v>207</v>
      </c>
      <c r="C133" s="4" t="s">
        <v>71</v>
      </c>
      <c r="D133" s="4" t="s">
        <v>71</v>
      </c>
      <c r="E133" s="2" t="s">
        <v>208</v>
      </c>
      <c r="F133" s="4" t="s">
        <v>456</v>
      </c>
      <c r="G133" s="4" t="s">
        <v>305</v>
      </c>
      <c r="H133" s="4"/>
      <c r="I133" s="4"/>
      <c r="J133" s="4"/>
      <c r="K133" s="4">
        <v>0</v>
      </c>
      <c r="L133" s="4">
        <v>0</v>
      </c>
      <c r="M133" s="4">
        <v>1</v>
      </c>
      <c r="N133" s="4">
        <v>-1</v>
      </c>
      <c r="O133" s="4">
        <v>1</v>
      </c>
      <c r="P133" s="4" t="s">
        <v>35</v>
      </c>
      <c r="Q133" s="4"/>
      <c r="R133" s="2" t="s">
        <v>192</v>
      </c>
    </row>
  </sheetData>
  <autoFilter ref="A6:R133"/>
  <mergeCells count="2">
    <mergeCell ref="A2:R2"/>
    <mergeCell ref="H6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02. Dự toán chi tiết</vt:lpstr>
      <vt:lpstr>Sheet1</vt:lpstr>
      <vt:lpstr>'02. Dự toán chi tiết'!Print_Titles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LYVIET</dc:creator>
  <cp:lastModifiedBy>User</cp:lastModifiedBy>
  <cp:lastPrinted>2025-11-25T10:04:59Z</cp:lastPrinted>
  <dcterms:created xsi:type="dcterms:W3CDTF">2025-09-11T00:47:55Z</dcterms:created>
  <dcterms:modified xsi:type="dcterms:W3CDTF">2025-11-25T10:37:32Z</dcterms:modified>
</cp:coreProperties>
</file>